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Prohlídky a reviz..." sheetId="2" r:id="rId2"/>
    <sheet name="PS 03 - Prohlídky a reviz..." sheetId="3" r:id="rId3"/>
    <sheet name="PS 07 - Materiál a náhrad..." sheetId="4" r:id="rId4"/>
    <sheet name="PS 05 - Prohlídky a reviz..." sheetId="5" r:id="rId5"/>
    <sheet name="PS 02 - Montáž a demontáž..." sheetId="6" r:id="rId6"/>
    <sheet name="PS 04 - Montáž a demontáž..." sheetId="7" r:id="rId7"/>
    <sheet name="PS 06 - Montáž a demontáž..." sheetId="8" r:id="rId8"/>
    <sheet name="PS 08 - Vedlejší rozpočto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'PS 01 - Prohlídky a reviz...'!$C$116:$K$139</definedName>
    <definedName name="_xlnm.Print_Area" localSheetId="1">'PS 01 - Prohlídky a reviz...'!$C$4:$J$76,'PS 01 - Prohlídky a reviz...'!$C$82:$J$98,'PS 01 - Prohlídky a reviz...'!$C$104:$J$139</definedName>
    <definedName name="_xlnm.Print_Titles" localSheetId="1">'PS 01 - Prohlídky a reviz...'!$116:$116</definedName>
    <definedName name="_xlnm._FilterDatabase" localSheetId="2" hidden="1">'PS 03 - Prohlídky a reviz...'!$C$116:$K$123</definedName>
    <definedName name="_xlnm.Print_Area" localSheetId="2">'PS 03 - Prohlídky a reviz...'!$C$4:$J$76,'PS 03 - Prohlídky a reviz...'!$C$82:$J$98,'PS 03 - Prohlídky a reviz...'!$C$104:$J$123</definedName>
    <definedName name="_xlnm.Print_Titles" localSheetId="2">'PS 03 - Prohlídky a reviz...'!$116:$116</definedName>
    <definedName name="_xlnm._FilterDatabase" localSheetId="3" hidden="1">'PS 07 - Materiál a náhrad...'!$C$116:$K$387</definedName>
    <definedName name="_xlnm.Print_Area" localSheetId="3">'PS 07 - Materiál a náhrad...'!$C$4:$J$76,'PS 07 - Materiál a náhrad...'!$C$82:$J$98,'PS 07 - Materiál a náhrad...'!$C$104:$J$387</definedName>
    <definedName name="_xlnm.Print_Titles" localSheetId="3">'PS 07 - Materiál a náhrad...'!$116:$116</definedName>
    <definedName name="_xlnm._FilterDatabase" localSheetId="4" hidden="1">'PS 05 - Prohlídky a reviz...'!$C$116:$K$129</definedName>
    <definedName name="_xlnm.Print_Area" localSheetId="4">'PS 05 - Prohlídky a reviz...'!$C$4:$J$76,'PS 05 - Prohlídky a reviz...'!$C$82:$J$98,'PS 05 - Prohlídky a reviz...'!$C$104:$J$129</definedName>
    <definedName name="_xlnm.Print_Titles" localSheetId="4">'PS 05 - Prohlídky a reviz...'!$116:$116</definedName>
    <definedName name="_xlnm._FilterDatabase" localSheetId="5" hidden="1">'PS 02 - Montáž a demontáž...'!$C$116:$K$173</definedName>
    <definedName name="_xlnm.Print_Area" localSheetId="5">'PS 02 - Montáž a demontáž...'!$C$4:$J$76,'PS 02 - Montáž a demontáž...'!$C$82:$J$98,'PS 02 - Montáž a demontáž...'!$C$104:$J$173</definedName>
    <definedName name="_xlnm.Print_Titles" localSheetId="5">'PS 02 - Montáž a demontáž...'!$116:$116</definedName>
    <definedName name="_xlnm._FilterDatabase" localSheetId="6" hidden="1">'PS 04 - Montáž a demontáž...'!$C$116:$K$163</definedName>
    <definedName name="_xlnm.Print_Area" localSheetId="6">'PS 04 - Montáž a demontáž...'!$C$4:$J$76,'PS 04 - Montáž a demontáž...'!$C$82:$J$98,'PS 04 - Montáž a demontáž...'!$C$104:$J$163</definedName>
    <definedName name="_xlnm.Print_Titles" localSheetId="6">'PS 04 - Montáž a demontáž...'!$116:$116</definedName>
    <definedName name="_xlnm._FilterDatabase" localSheetId="7" hidden="1">'PS 06 - Montáž a demontáž...'!$C$116:$K$129</definedName>
    <definedName name="_xlnm.Print_Area" localSheetId="7">'PS 06 - Montáž a demontáž...'!$C$4:$J$76,'PS 06 - Montáž a demontáž...'!$C$82:$J$98,'PS 06 - Montáž a demontáž...'!$C$104:$J$129</definedName>
    <definedName name="_xlnm.Print_Titles" localSheetId="7">'PS 06 - Montáž a demontáž...'!$116:$116</definedName>
    <definedName name="_xlnm._FilterDatabase" localSheetId="8" hidden="1">'PS 08 - Vedlejší rozpočto...'!$C$119:$K$128</definedName>
    <definedName name="_xlnm.Print_Area" localSheetId="8">'PS 08 - Vedlejší rozpočto...'!$C$4:$J$76,'PS 08 - Vedlejší rozpočto...'!$C$82:$J$101,'PS 08 - Vedlejší rozpočto...'!$C$107:$J$128</definedName>
    <definedName name="_xlnm.Print_Titles" localSheetId="8">'PS 08 - Vedlejší rozpočto...'!$119:$119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28"/>
  <c r="BH128"/>
  <c r="BG128"/>
  <c r="BF128"/>
  <c r="T128"/>
  <c r="T127"/>
  <c r="T126"/>
  <c r="R128"/>
  <c r="R127"/>
  <c r="R126"/>
  <c r="P128"/>
  <c r="P127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8" r="J37"/>
  <c r="J36"/>
  <c i="1" r="AY101"/>
  <c i="8" r="J35"/>
  <c i="1" r="AX101"/>
  <c i="8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107"/>
  <c i="7" r="J37"/>
  <c r="J36"/>
  <c i="1" r="AY100"/>
  <c i="7" r="J35"/>
  <c i="1" r="AX100"/>
  <c i="7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107"/>
  <c i="6" r="J37"/>
  <c r="J36"/>
  <c i="1" r="AY99"/>
  <c i="6" r="J35"/>
  <c i="1" r="AX99"/>
  <c i="6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91"/>
  <c r="J14"/>
  <c r="J12"/>
  <c r="J89"/>
  <c r="E7"/>
  <c r="E85"/>
  <c i="5" r="J37"/>
  <c r="J36"/>
  <c i="1" r="AY98"/>
  <c i="5" r="J35"/>
  <c i="1" r="AX98"/>
  <c i="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89"/>
  <c r="E7"/>
  <c r="E107"/>
  <c i="4" r="J387"/>
  <c r="J37"/>
  <c r="J36"/>
  <c i="1" r="AY97"/>
  <c i="4" r="J35"/>
  <c i="1" r="AX97"/>
  <c i="4" r="J9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113"/>
  <c r="J14"/>
  <c r="J12"/>
  <c r="J89"/>
  <c r="E7"/>
  <c r="E107"/>
  <c i="3" r="J37"/>
  <c r="J36"/>
  <c i="1" r="AY96"/>
  <c i="3" r="J35"/>
  <c i="1" r="AX96"/>
  <c i="3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111"/>
  <c r="E7"/>
  <c r="E85"/>
  <c i="2" r="J37"/>
  <c r="J36"/>
  <c i="1" r="AY95"/>
  <c i="2" r="J35"/>
  <c i="1" r="AX95"/>
  <c i="2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92"/>
  <c r="J17"/>
  <c r="J15"/>
  <c r="E15"/>
  <c r="F113"/>
  <c r="J14"/>
  <c r="J12"/>
  <c r="J89"/>
  <c r="E7"/>
  <c r="E107"/>
  <c i="1" r="L90"/>
  <c r="AM90"/>
  <c r="AM89"/>
  <c r="L89"/>
  <c r="AM87"/>
  <c r="L87"/>
  <c r="L85"/>
  <c r="L84"/>
  <c i="2" r="J124"/>
  <c r="BK125"/>
  <c r="J123"/>
  <c r="J119"/>
  <c r="BK121"/>
  <c r="J130"/>
  <c i="3" r="BK119"/>
  <c r="J120"/>
  <c i="4" r="BK303"/>
  <c r="BK224"/>
  <c r="J125"/>
  <c r="J384"/>
  <c r="BK341"/>
  <c r="J314"/>
  <c r="J271"/>
  <c r="BK210"/>
  <c r="J154"/>
  <c r="BK354"/>
  <c r="J306"/>
  <c r="BK211"/>
  <c r="BK119"/>
  <c r="BK288"/>
  <c r="BK233"/>
  <c r="BK172"/>
  <c r="BK150"/>
  <c r="BK139"/>
  <c r="J369"/>
  <c r="J263"/>
  <c r="J244"/>
  <c r="J180"/>
  <c r="J135"/>
  <c r="BK333"/>
  <c r="BK318"/>
  <c r="J278"/>
  <c r="J222"/>
  <c r="J169"/>
  <c r="BK353"/>
  <c r="J223"/>
  <c r="BK358"/>
  <c r="BK227"/>
  <c r="BK183"/>
  <c r="J140"/>
  <c r="J318"/>
  <c r="J208"/>
  <c r="BK163"/>
  <c r="J333"/>
  <c r="J252"/>
  <c r="BK188"/>
  <c r="J373"/>
  <c r="J349"/>
  <c r="J323"/>
  <c r="J290"/>
  <c r="BK242"/>
  <c r="J167"/>
  <c r="BK367"/>
  <c r="BK344"/>
  <c r="J326"/>
  <c r="J289"/>
  <c r="J235"/>
  <c r="BK230"/>
  <c r="BK197"/>
  <c r="BK153"/>
  <c r="J122"/>
  <c r="BK184"/>
  <c r="J151"/>
  <c r="J260"/>
  <c r="J218"/>
  <c r="BK190"/>
  <c r="J164"/>
  <c r="BK329"/>
  <c r="BK304"/>
  <c r="J272"/>
  <c r="J246"/>
  <c r="J198"/>
  <c r="BK365"/>
  <c r="BK284"/>
  <c r="BK260"/>
  <c r="J230"/>
  <c r="J187"/>
  <c i="5" r="J123"/>
  <c r="BK119"/>
  <c r="BK122"/>
  <c i="6" r="BK132"/>
  <c r="BK139"/>
  <c r="BK131"/>
  <c r="J157"/>
  <c r="J163"/>
  <c r="J152"/>
  <c r="BK163"/>
  <c r="BK143"/>
  <c r="J171"/>
  <c r="BK166"/>
  <c r="BK141"/>
  <c r="J128"/>
  <c r="BK156"/>
  <c r="J139"/>
  <c r="BK158"/>
  <c r="BK122"/>
  <c i="7" r="BK141"/>
  <c r="BK150"/>
  <c r="BK148"/>
  <c r="BK119"/>
  <c r="J136"/>
  <c r="J123"/>
  <c r="J163"/>
  <c r="BK139"/>
  <c r="BK147"/>
  <c r="J119"/>
  <c r="J159"/>
  <c r="J142"/>
  <c r="BK143"/>
  <c r="BK136"/>
  <c i="8" r="J128"/>
  <c r="J127"/>
  <c r="BK121"/>
  <c r="BK120"/>
  <c i="9" r="J128"/>
  <c i="2" r="J137"/>
  <c r="BK137"/>
  <c r="BK132"/>
  <c r="J133"/>
  <c r="BK122"/>
  <c i="3" r="BK120"/>
  <c i="4" r="J372"/>
  <c r="BK292"/>
  <c r="J239"/>
  <c r="BK126"/>
  <c r="BK383"/>
  <c r="J294"/>
  <c r="J268"/>
  <c r="BK219"/>
  <c r="J158"/>
  <c r="J130"/>
  <c r="BK340"/>
  <c r="J311"/>
  <c r="J280"/>
  <c r="BK161"/>
  <c r="J378"/>
  <c r="BK280"/>
  <c r="J221"/>
  <c r="J173"/>
  <c r="BK131"/>
  <c r="BK247"/>
  <c r="J179"/>
  <c r="BK356"/>
  <c r="J258"/>
  <c r="BK189"/>
  <c r="J138"/>
  <c r="BK360"/>
  <c r="BK338"/>
  <c r="BK308"/>
  <c r="J283"/>
  <c r="BK171"/>
  <c r="J128"/>
  <c r="J366"/>
  <c r="J338"/>
  <c r="J298"/>
  <c r="J270"/>
  <c r="BK234"/>
  <c r="J220"/>
  <c r="J193"/>
  <c r="BK137"/>
  <c r="BK275"/>
  <c r="J228"/>
  <c r="BK152"/>
  <c r="BK363"/>
  <c r="J316"/>
  <c r="BK328"/>
  <c r="BK271"/>
  <c r="BK236"/>
  <c r="BK138"/>
  <c r="BK306"/>
  <c r="BK281"/>
  <c r="BK238"/>
  <c r="J197"/>
  <c i="5" r="J127"/>
  <c r="BK125"/>
  <c r="BK123"/>
  <c i="6" r="J133"/>
  <c r="J123"/>
  <c i="7" r="BK156"/>
  <c r="J154"/>
  <c r="J146"/>
  <c r="BK160"/>
  <c r="BK129"/>
  <c r="BK155"/>
  <c r="BK130"/>
  <c r="J156"/>
  <c r="BK122"/>
  <c r="BK144"/>
  <c r="J125"/>
  <c r="BK131"/>
  <c i="8" r="BK129"/>
  <c r="J124"/>
  <c r="J119"/>
  <c r="J123"/>
  <c i="9" r="BK125"/>
  <c i="4" r="BK316"/>
  <c r="J266"/>
  <c r="BK201"/>
  <c r="J152"/>
  <c r="BK379"/>
  <c r="J335"/>
  <c r="BK297"/>
  <c r="BK246"/>
  <c r="J120"/>
  <c r="J382"/>
  <c r="J175"/>
  <c i="2" r="BK134"/>
  <c r="BK124"/>
  <c r="J122"/>
  <c r="BK120"/>
  <c i="3" r="J123"/>
  <c r="J119"/>
  <c i="4" r="BK349"/>
  <c r="J251"/>
  <c r="J123"/>
  <c r="BK380"/>
  <c r="BK317"/>
  <c r="BK272"/>
  <c r="BK248"/>
  <c r="BK177"/>
  <c r="BK135"/>
  <c r="BK378"/>
  <c r="BK321"/>
  <c r="BK286"/>
  <c r="BK194"/>
  <c r="BK385"/>
  <c r="J183"/>
  <c r="BK332"/>
  <c r="J165"/>
  <c r="J253"/>
  <c r="BK162"/>
  <c r="J336"/>
  <c r="BK243"/>
  <c r="J199"/>
  <c r="J376"/>
  <c r="BK215"/>
  <c r="J145"/>
  <c r="BK359"/>
  <c r="BK326"/>
  <c r="J287"/>
  <c r="J224"/>
  <c r="BK127"/>
  <c r="BK348"/>
  <c r="J327"/>
  <c r="J297"/>
  <c r="BK244"/>
  <c r="BK229"/>
  <c r="J210"/>
  <c r="BK179"/>
  <c r="J286"/>
  <c r="BK204"/>
  <c r="BK146"/>
  <c r="J347"/>
  <c r="J302"/>
  <c r="BK235"/>
  <c r="J137"/>
  <c r="J304"/>
  <c r="J282"/>
  <c r="BK253"/>
  <c r="BK198"/>
  <c i="5" r="J128"/>
  <c r="J126"/>
  <c r="J121"/>
  <c i="6" r="BK138"/>
  <c r="BK164"/>
  <c r="J119"/>
  <c r="BK169"/>
  <c r="BK127"/>
  <c r="J162"/>
  <c r="BK120"/>
  <c r="J142"/>
  <c r="BK142"/>
  <c r="J173"/>
  <c r="BK149"/>
  <c r="J147"/>
  <c r="BK157"/>
  <c r="J159"/>
  <c r="BK134"/>
  <c r="J131"/>
  <c i="7" r="BK154"/>
  <c r="BK152"/>
  <c r="J152"/>
  <c r="BK123"/>
  <c r="BK145"/>
  <c r="BK127"/>
  <c r="BK128"/>
  <c r="J153"/>
  <c r="BK126"/>
  <c r="J133"/>
  <c r="J137"/>
  <c r="J129"/>
  <c r="J138"/>
  <c r="BK135"/>
  <c i="8" r="BK124"/>
  <c r="BK123"/>
  <c r="BK127"/>
  <c i="9" r="J122"/>
  <c i="2" r="BK130"/>
  <c r="BK126"/>
  <c r="J128"/>
  <c r="BK127"/>
  <c r="BK123"/>
  <c i="3" r="BK122"/>
  <c i="4" r="J353"/>
  <c r="BK277"/>
  <c r="BK182"/>
  <c r="BK120"/>
  <c r="J364"/>
  <c r="BK315"/>
  <c r="BK257"/>
  <c r="BK164"/>
  <c r="BK132"/>
  <c r="J357"/>
  <c r="J320"/>
  <c r="BK263"/>
  <c r="BK166"/>
  <c r="J383"/>
  <c r="BK287"/>
  <c r="J178"/>
  <c r="BK155"/>
  <c r="J142"/>
  <c r="J133"/>
  <c r="BK337"/>
  <c r="BK252"/>
  <c r="BK216"/>
  <c r="J161"/>
  <c r="BK361"/>
  <c r="BK325"/>
  <c r="J291"/>
  <c r="J225"/>
  <c r="J170"/>
  <c r="BK314"/>
  <c r="J188"/>
  <c r="J354"/>
  <c r="J226"/>
  <c r="J182"/>
  <c r="BK149"/>
  <c r="BK319"/>
  <c r="J201"/>
  <c r="J342"/>
  <c r="J264"/>
  <c r="BK151"/>
  <c r="BK130"/>
  <c r="BK351"/>
  <c r="BK327"/>
  <c r="J307"/>
  <c r="J245"/>
  <c r="J147"/>
  <c r="BK373"/>
  <c r="BK343"/>
  <c r="J325"/>
  <c r="BK295"/>
  <c r="J236"/>
  <c r="J231"/>
  <c r="J216"/>
  <c r="J192"/>
  <c r="J129"/>
  <c r="J341"/>
  <c r="J229"/>
  <c r="BK160"/>
  <c r="J141"/>
  <c r="BK261"/>
  <c r="J348"/>
  <c r="J255"/>
  <c r="BK232"/>
  <c r="BK123"/>
  <c r="J319"/>
  <c r="J279"/>
  <c r="BK239"/>
  <c r="J203"/>
  <c i="5" r="BK127"/>
  <c r="J122"/>
  <c r="J119"/>
  <c i="6" r="BK170"/>
  <c r="J149"/>
  <c r="BK171"/>
  <c r="BK161"/>
  <c r="BK125"/>
  <c r="J121"/>
  <c r="J137"/>
  <c r="J170"/>
  <c r="BK173"/>
  <c r="J141"/>
  <c r="J125"/>
  <c r="J143"/>
  <c r="J127"/>
  <c r="J124"/>
  <c r="J146"/>
  <c i="7" r="J158"/>
  <c r="J155"/>
  <c i="9" r="J124"/>
  <c i="2" r="J134"/>
  <c r="BK139"/>
  <c r="J136"/>
  <c r="J139"/>
  <c r="BK119"/>
  <c r="J125"/>
  <c i="3" r="BK121"/>
  <c i="4" r="J380"/>
  <c r="BK296"/>
  <c r="BK264"/>
  <c r="BK180"/>
  <c r="BK386"/>
  <c r="J332"/>
  <c r="BK285"/>
  <c r="BK209"/>
  <c r="BK157"/>
  <c r="J126"/>
  <c r="J322"/>
  <c r="J284"/>
  <c r="BK208"/>
  <c r="J157"/>
  <c r="BK381"/>
  <c r="J209"/>
  <c r="BK158"/>
  <c r="J148"/>
  <c r="J119"/>
  <c r="J368"/>
  <c r="BK294"/>
  <c r="J200"/>
  <c r="BK144"/>
  <c r="BK347"/>
  <c r="J329"/>
  <c r="J300"/>
  <c r="BK231"/>
  <c r="J191"/>
  <c r="J163"/>
  <c r="J312"/>
  <c r="J212"/>
  <c r="J276"/>
  <c r="BK225"/>
  <c r="BK154"/>
  <c r="BK133"/>
  <c r="BK313"/>
  <c r="BK222"/>
  <c r="J172"/>
  <c r="J334"/>
  <c r="BK366"/>
  <c r="BK249"/>
  <c r="J177"/>
  <c r="BK371"/>
  <c r="BK241"/>
  <c r="J215"/>
  <c r="BK174"/>
  <c r="BK312"/>
  <c r="BK298"/>
  <c r="J143"/>
  <c r="BK305"/>
  <c r="BK240"/>
  <c r="BK193"/>
  <c i="5" r="J120"/>
  <c r="BK121"/>
  <c i="6" r="J129"/>
  <c r="BK126"/>
  <c r="BK140"/>
  <c r="J167"/>
  <c r="J126"/>
  <c r="BK148"/>
  <c r="J160"/>
  <c r="J144"/>
  <c r="J166"/>
  <c r="BK150"/>
  <c r="J132"/>
  <c i="7" r="J148"/>
  <c r="J161"/>
  <c r="J130"/>
  <c r="BK140"/>
  <c r="BK161"/>
  <c r="BK153"/>
  <c r="BK132"/>
  <c r="J135"/>
  <c r="J121"/>
  <c i="8" r="BK122"/>
  <c r="BK128"/>
  <c i="9" r="BK122"/>
  <c i="2" r="BK133"/>
  <c r="BK131"/>
  <c r="J121"/>
  <c r="BK135"/>
  <c r="J127"/>
  <c i="3" r="BK123"/>
  <c i="4" r="J358"/>
  <c r="BK290"/>
  <c r="J240"/>
  <c r="BK124"/>
  <c r="J381"/>
  <c r="J340"/>
  <c r="BK270"/>
  <c r="J241"/>
  <c r="BK176"/>
  <c r="J144"/>
  <c r="BK125"/>
  <c r="BK334"/>
  <c r="BK279"/>
  <c r="BK167"/>
  <c r="BK384"/>
  <c r="BK377"/>
  <c r="J242"/>
  <c r="J159"/>
  <c r="BK145"/>
  <c r="J136"/>
  <c r="J343"/>
  <c r="J262"/>
  <c r="J233"/>
  <c r="BK168"/>
  <c r="BK128"/>
  <c r="BK331"/>
  <c r="BK302"/>
  <c r="BK256"/>
  <c r="J219"/>
  <c r="J184"/>
  <c r="BK376"/>
  <c r="BK214"/>
  <c r="J274"/>
  <c r="J214"/>
  <c r="J153"/>
  <c r="J344"/>
  <c r="BK307"/>
  <c r="BK200"/>
  <c r="J171"/>
  <c r="J309"/>
  <c r="BK192"/>
  <c r="BK342"/>
  <c r="J217"/>
  <c r="J174"/>
  <c r="J361"/>
  <c r="BK258"/>
  <c r="J238"/>
  <c r="J211"/>
  <c r="BK187"/>
  <c r="J127"/>
  <c r="J317"/>
  <c r="J301"/>
  <c r="BK251"/>
  <c r="J213"/>
  <c r="BK129"/>
  <c r="J303"/>
  <c i="6" r="J156"/>
  <c r="BK135"/>
  <c r="BK121"/>
  <c r="BK154"/>
  <c r="J122"/>
  <c r="J155"/>
  <c r="J138"/>
  <c r="J145"/>
  <c i="7" r="J160"/>
  <c r="BK134"/>
  <c r="J151"/>
  <c r="BK162"/>
  <c r="J141"/>
  <c r="J126"/>
  <c r="BK163"/>
  <c r="J120"/>
  <c r="J122"/>
  <c r="BK125"/>
  <c r="J124"/>
  <c r="BK158"/>
  <c r="J134"/>
  <c r="J139"/>
  <c i="8" r="BK125"/>
  <c r="BK119"/>
  <c i="9" r="BK124"/>
  <c i="2" r="J129"/>
  <c r="J138"/>
  <c r="J135"/>
  <c r="J120"/>
  <c r="J126"/>
  <c i="3" r="J121"/>
  <c i="4" r="BK352"/>
  <c r="BK278"/>
  <c r="BK203"/>
  <c r="J385"/>
  <c r="BK336"/>
  <c r="J275"/>
  <c r="BK265"/>
  <c r="J206"/>
  <c r="BK148"/>
  <c r="J124"/>
  <c r="BK330"/>
  <c r="J295"/>
  <c r="J189"/>
  <c r="J386"/>
  <c r="BK282"/>
  <c r="BK185"/>
  <c r="BK156"/>
  <c r="BK140"/>
  <c r="J377"/>
  <c r="BK335"/>
  <c r="J261"/>
  <c r="J194"/>
  <c r="BK136"/>
  <c r="BK346"/>
  <c r="BK301"/>
  <c r="J269"/>
  <c r="BK218"/>
  <c r="J160"/>
  <c r="BK311"/>
  <c r="BK368"/>
  <c r="BK267"/>
  <c r="BK207"/>
  <c r="BK355"/>
  <c r="J234"/>
  <c r="J195"/>
  <c r="BK165"/>
  <c r="J345"/>
  <c r="BK259"/>
  <c r="J156"/>
  <c r="J131"/>
  <c r="J350"/>
  <c r="J321"/>
  <c r="BK289"/>
  <c r="BK170"/>
  <c r="BK375"/>
  <c r="BK350"/>
  <c r="BK324"/>
  <c r="BK293"/>
  <c r="BK237"/>
  <c r="BK223"/>
  <c r="J202"/>
  <c r="J150"/>
  <c r="J367"/>
  <c r="BK205"/>
  <c r="J176"/>
  <c r="BK362"/>
  <c r="J293"/>
  <c r="J308"/>
  <c r="J248"/>
  <c r="J204"/>
  <c r="J362"/>
  <c r="BK283"/>
  <c r="BK255"/>
  <c r="BK213"/>
  <c r="J185"/>
  <c i="5" r="J129"/>
  <c r="BK129"/>
  <c r="BK124"/>
  <c i="6" r="BK137"/>
  <c r="J148"/>
  <c r="J172"/>
  <c r="BK152"/>
  <c r="J154"/>
  <c r="BK160"/>
  <c r="J165"/>
  <c r="J168"/>
  <c r="BK133"/>
  <c r="BK168"/>
  <c r="J120"/>
  <c r="J161"/>
  <c r="J158"/>
  <c r="J135"/>
  <c r="BK124"/>
  <c i="7" r="J150"/>
  <c r="BK146"/>
  <c r="J147"/>
  <c r="BK157"/>
  <c r="BK142"/>
  <c r="BK124"/>
  <c r="BK151"/>
  <c r="BK149"/>
  <c r="J127"/>
  <c r="BK120"/>
  <c r="J157"/>
  <c r="J143"/>
  <c r="J144"/>
  <c r="J132"/>
  <c i="8" r="BK126"/>
  <c r="J120"/>
  <c r="J121"/>
  <c i="9" r="J125"/>
  <c i="2" r="J131"/>
  <c r="BK138"/>
  <c i="1" r="AS94"/>
  <c i="4" r="J375"/>
  <c r="J256"/>
  <c r="BK178"/>
  <c r="BK382"/>
  <c r="J324"/>
  <c r="J277"/>
  <c r="BK147"/>
  <c r="BK370"/>
  <c r="J328"/>
  <c r="J227"/>
  <c r="BK141"/>
  <c r="J360"/>
  <c r="BK323"/>
  <c r="J257"/>
  <c r="J190"/>
  <c r="J331"/>
  <c r="J166"/>
  <c r="J273"/>
  <c r="BK206"/>
  <c r="J134"/>
  <c r="BK212"/>
  <c r="J132"/>
  <c r="J352"/>
  <c r="BK221"/>
  <c r="J146"/>
  <c r="J365"/>
  <c r="J339"/>
  <c r="BK309"/>
  <c r="BK274"/>
  <c r="J155"/>
  <c r="J370"/>
  <c r="BK339"/>
  <c r="J313"/>
  <c r="BK268"/>
  <c r="J232"/>
  <c r="BK217"/>
  <c r="BK175"/>
  <c r="BK372"/>
  <c r="J267"/>
  <c r="J259"/>
  <c r="BK228"/>
  <c r="BK195"/>
  <c r="J351"/>
  <c r="J305"/>
  <c r="J296"/>
  <c r="BK250"/>
  <c r="BK122"/>
  <c r="J292"/>
  <c r="BK254"/>
  <c r="BK199"/>
  <c i="5" r="J125"/>
  <c r="BK126"/>
  <c r="BK120"/>
  <c i="6" r="BK128"/>
  <c r="BK130"/>
  <c r="BK129"/>
  <c r="J151"/>
  <c r="BK119"/>
  <c r="BK123"/>
  <c r="J169"/>
  <c r="J134"/>
  <c r="BK145"/>
  <c r="BK146"/>
  <c r="J140"/>
  <c r="J150"/>
  <c i="7" r="J162"/>
  <c r="J145"/>
  <c r="J128"/>
  <c r="BK159"/>
  <c r="BK138"/>
  <c r="J149"/>
  <c r="J140"/>
  <c r="BK133"/>
  <c r="BK137"/>
  <c r="J131"/>
  <c i="8" r="J122"/>
  <c r="J125"/>
  <c i="9" r="BK128"/>
  <c i="2" r="J132"/>
  <c r="BK129"/>
  <c r="BK136"/>
  <c r="BK128"/>
  <c i="3" r="J122"/>
  <c i="4" r="J356"/>
  <c r="BK291"/>
  <c r="BK220"/>
  <c r="J118"/>
  <c r="J346"/>
  <c r="BK300"/>
  <c r="J254"/>
  <c r="J205"/>
  <c r="J139"/>
  <c r="J363"/>
  <c r="J315"/>
  <c r="BK245"/>
  <c r="BK118"/>
  <c r="J281"/>
  <c r="BK173"/>
  <c r="J149"/>
  <c r="J379"/>
  <c r="BK299"/>
  <c r="J243"/>
  <c r="J162"/>
  <c r="J374"/>
  <c r="J330"/>
  <c r="BK273"/>
  <c r="J186"/>
  <c r="BK357"/>
  <c r="J310"/>
  <c r="BK364"/>
  <c r="J249"/>
  <c r="J181"/>
  <c r="BK345"/>
  <c r="BK202"/>
  <c r="BK374"/>
  <c r="BK266"/>
  <c r="BK191"/>
  <c r="BK134"/>
  <c r="J355"/>
  <c r="BK320"/>
  <c r="J288"/>
  <c r="J168"/>
  <c r="BK121"/>
  <c r="J359"/>
  <c r="J337"/>
  <c r="BK310"/>
  <c r="J265"/>
  <c r="BK226"/>
  <c r="J207"/>
  <c r="BK159"/>
  <c r="J121"/>
  <c r="J250"/>
  <c r="BK181"/>
  <c r="BK142"/>
  <c r="BK262"/>
  <c r="J247"/>
  <c r="BK196"/>
  <c r="BK186"/>
  <c r="J371"/>
  <c r="BK322"/>
  <c r="J299"/>
  <c r="BK276"/>
  <c r="BK169"/>
  <c r="BK369"/>
  <c r="J285"/>
  <c r="BK269"/>
  <c r="J237"/>
  <c r="J196"/>
  <c r="BK143"/>
  <c i="5" r="BK128"/>
  <c r="J124"/>
  <c i="6" r="J130"/>
  <c r="BK136"/>
  <c r="BK167"/>
  <c r="BK153"/>
  <c r="BK165"/>
  <c r="BK147"/>
  <c r="BK172"/>
  <c r="BK159"/>
  <c r="J136"/>
  <c r="J153"/>
  <c r="J164"/>
  <c r="BK155"/>
  <c r="BK162"/>
  <c r="BK144"/>
  <c r="BK151"/>
  <c i="7" r="BK121"/>
  <c i="8" r="J129"/>
  <c r="J126"/>
  <c i="5" l="1" r="T118"/>
  <c r="T117"/>
  <c i="2" r="BK118"/>
  <c r="J118"/>
  <c r="J97"/>
  <c i="3" r="R118"/>
  <c r="R117"/>
  <c i="6" r="BK118"/>
  <c r="J118"/>
  <c r="J97"/>
  <c i="7" r="P118"/>
  <c r="P117"/>
  <c i="1" r="AU100"/>
  <c i="3" r="T118"/>
  <c r="T117"/>
  <c i="4" r="BK117"/>
  <c r="J117"/>
  <c i="5" r="R118"/>
  <c r="R117"/>
  <c i="7" r="BK118"/>
  <c r="J118"/>
  <c r="J97"/>
  <c i="8" r="T118"/>
  <c r="T117"/>
  <c i="2" r="P118"/>
  <c r="P117"/>
  <c i="1" r="AU95"/>
  <c i="4" r="R117"/>
  <c i="7" r="R118"/>
  <c r="R117"/>
  <c i="3" r="BK118"/>
  <c r="J118"/>
  <c r="J97"/>
  <c i="4" r="T117"/>
  <c i="5" r="BK118"/>
  <c r="BK117"/>
  <c r="J117"/>
  <c i="6" r="R118"/>
  <c r="R117"/>
  <c i="8" r="BK118"/>
  <c r="J118"/>
  <c r="J97"/>
  <c r="R118"/>
  <c r="R117"/>
  <c r="P118"/>
  <c r="P117"/>
  <c i="1" r="AU101"/>
  <c i="2" r="T118"/>
  <c r="T117"/>
  <c i="4" r="P117"/>
  <c i="1" r="AU97"/>
  <c i="5" r="P118"/>
  <c r="P117"/>
  <c i="1" r="AU98"/>
  <c i="6" r="P118"/>
  <c r="P117"/>
  <c i="1" r="AU99"/>
  <c i="2" r="R118"/>
  <c r="R117"/>
  <c i="7" r="T118"/>
  <c r="T117"/>
  <c i="9" r="R123"/>
  <c r="R120"/>
  <c i="3" r="P118"/>
  <c r="P117"/>
  <c i="1" r="AU96"/>
  <c i="6" r="T118"/>
  <c r="T117"/>
  <c i="9" r="BK123"/>
  <c r="J123"/>
  <c r="J98"/>
  <c r="P123"/>
  <c r="P120"/>
  <c i="1" r="AU102"/>
  <c i="9" r="T123"/>
  <c r="T120"/>
  <c r="BK121"/>
  <c r="J121"/>
  <c r="J97"/>
  <c r="BK127"/>
  <c r="J127"/>
  <c r="J100"/>
  <c r="F91"/>
  <c r="J92"/>
  <c r="BE122"/>
  <c i="8" r="BK117"/>
  <c r="J117"/>
  <c r="J96"/>
  <c i="9" r="J91"/>
  <c r="F117"/>
  <c r="BE124"/>
  <c r="E85"/>
  <c r="J114"/>
  <c r="BE128"/>
  <c r="BE125"/>
  <c i="8" r="F91"/>
  <c r="J92"/>
  <c r="F114"/>
  <c r="J111"/>
  <c r="BE119"/>
  <c r="BE126"/>
  <c r="BE129"/>
  <c r="E85"/>
  <c r="J91"/>
  <c r="BE121"/>
  <c r="BE122"/>
  <c r="BE123"/>
  <c r="BE124"/>
  <c r="BE127"/>
  <c r="BE120"/>
  <c r="BE125"/>
  <c r="BE128"/>
  <c i="7" r="E85"/>
  <c r="J92"/>
  <c r="F114"/>
  <c r="BE127"/>
  <c r="BE152"/>
  <c r="BE155"/>
  <c r="F113"/>
  <c r="BE122"/>
  <c r="BE126"/>
  <c r="BE131"/>
  <c r="BE140"/>
  <c r="BE149"/>
  <c i="6" r="BK117"/>
  <c r="J117"/>
  <c r="J96"/>
  <c i="7" r="BE134"/>
  <c r="BE153"/>
  <c r="BE119"/>
  <c r="BE138"/>
  <c r="BE139"/>
  <c r="BE147"/>
  <c r="BE158"/>
  <c r="BE123"/>
  <c r="BE132"/>
  <c r="BE135"/>
  <c r="BE143"/>
  <c r="J89"/>
  <c r="BE128"/>
  <c r="BE150"/>
  <c r="BE163"/>
  <c r="J91"/>
  <c r="BE133"/>
  <c r="BE157"/>
  <c r="BE161"/>
  <c r="BE121"/>
  <c r="BE125"/>
  <c r="BE129"/>
  <c r="BE156"/>
  <c r="BE160"/>
  <c r="BE162"/>
  <c r="BE120"/>
  <c r="BE130"/>
  <c r="BE137"/>
  <c r="BE148"/>
  <c r="BE151"/>
  <c r="BE124"/>
  <c r="BE144"/>
  <c r="BE154"/>
  <c r="BE136"/>
  <c r="BE141"/>
  <c r="BE146"/>
  <c r="BE159"/>
  <c r="BE142"/>
  <c r="BE145"/>
  <c i="6" r="F114"/>
  <c r="BE128"/>
  <c r="BE137"/>
  <c r="BE140"/>
  <c r="BE142"/>
  <c r="BE156"/>
  <c r="BE141"/>
  <c r="BE146"/>
  <c r="BE157"/>
  <c r="E107"/>
  <c r="BE129"/>
  <c r="BE162"/>
  <c r="BE165"/>
  <c r="J111"/>
  <c r="BE125"/>
  <c r="BE130"/>
  <c r="BE136"/>
  <c r="BE151"/>
  <c r="BE164"/>
  <c r="BE168"/>
  <c r="BE123"/>
  <c r="BE135"/>
  <c r="BE163"/>
  <c r="J113"/>
  <c r="BE147"/>
  <c r="BE150"/>
  <c r="BE154"/>
  <c i="5" r="J96"/>
  <c r="J118"/>
  <c r="J97"/>
  <c i="6" r="J92"/>
  <c r="BE122"/>
  <c r="BE126"/>
  <c r="BE155"/>
  <c r="BE158"/>
  <c r="BE161"/>
  <c r="BE172"/>
  <c r="BE149"/>
  <c r="BE166"/>
  <c r="BE134"/>
  <c r="BE173"/>
  <c r="F113"/>
  <c r="BE133"/>
  <c r="BE138"/>
  <c r="BE139"/>
  <c r="BE148"/>
  <c r="BE153"/>
  <c r="BE121"/>
  <c r="BE159"/>
  <c r="BE152"/>
  <c r="BE160"/>
  <c r="BE170"/>
  <c r="BE127"/>
  <c r="BE132"/>
  <c r="BE143"/>
  <c r="BE145"/>
  <c r="BE167"/>
  <c r="BE169"/>
  <c r="BE131"/>
  <c r="BE144"/>
  <c r="BE171"/>
  <c r="BE119"/>
  <c r="BE120"/>
  <c r="BE124"/>
  <c i="4" r="J96"/>
  <c i="5" r="E85"/>
  <c r="F91"/>
  <c r="J114"/>
  <c r="BE119"/>
  <c r="J91"/>
  <c r="J111"/>
  <c r="BE120"/>
  <c r="BE123"/>
  <c r="BE128"/>
  <c r="BE129"/>
  <c r="F92"/>
  <c r="BE124"/>
  <c r="BE125"/>
  <c r="BE127"/>
  <c r="BE121"/>
  <c r="BE122"/>
  <c r="BE126"/>
  <c i="4" r="BE122"/>
  <c r="BE138"/>
  <c r="BE144"/>
  <c r="BE200"/>
  <c r="BE207"/>
  <c r="BE244"/>
  <c r="BE256"/>
  <c r="BE258"/>
  <c r="BE273"/>
  <c r="BE307"/>
  <c r="BE309"/>
  <c r="BE372"/>
  <c r="F91"/>
  <c r="BE124"/>
  <c r="BE130"/>
  <c r="BE134"/>
  <c r="BE157"/>
  <c r="BE180"/>
  <c r="BE181"/>
  <c r="BE199"/>
  <c r="BE202"/>
  <c r="BE216"/>
  <c r="BE217"/>
  <c r="BE227"/>
  <c r="BE228"/>
  <c r="BE231"/>
  <c r="BE234"/>
  <c r="BE239"/>
  <c r="BE243"/>
  <c r="BE260"/>
  <c r="BE266"/>
  <c r="BE267"/>
  <c r="BE281"/>
  <c r="BE319"/>
  <c r="BE323"/>
  <c r="BE120"/>
  <c r="BE125"/>
  <c r="BE139"/>
  <c r="BE159"/>
  <c r="BE165"/>
  <c r="BE168"/>
  <c r="BE175"/>
  <c r="BE191"/>
  <c r="BE204"/>
  <c r="BE242"/>
  <c r="BE263"/>
  <c r="BE295"/>
  <c r="BE300"/>
  <c r="BE310"/>
  <c r="BE330"/>
  <c r="BE335"/>
  <c r="BE344"/>
  <c r="BE351"/>
  <c i="3" r="BK117"/>
  <c r="J117"/>
  <c r="J96"/>
  <c i="4" r="BE143"/>
  <c r="BE153"/>
  <c r="BE158"/>
  <c r="BE172"/>
  <c r="BE182"/>
  <c r="BE188"/>
  <c r="BE193"/>
  <c r="BE195"/>
  <c r="BE198"/>
  <c r="BE201"/>
  <c r="BE206"/>
  <c r="BE265"/>
  <c r="BE268"/>
  <c r="BE276"/>
  <c r="BE282"/>
  <c r="BE305"/>
  <c r="BE314"/>
  <c r="BE338"/>
  <c r="BE119"/>
  <c r="BE140"/>
  <c r="BE145"/>
  <c r="BE154"/>
  <c r="BE176"/>
  <c r="BE177"/>
  <c r="BE203"/>
  <c r="BE221"/>
  <c r="BE223"/>
  <c r="BE233"/>
  <c r="BE241"/>
  <c r="BE247"/>
  <c r="BE250"/>
  <c r="BE285"/>
  <c r="BE291"/>
  <c r="BE294"/>
  <c r="BE302"/>
  <c r="BE316"/>
  <c r="BE321"/>
  <c r="BE331"/>
  <c r="BE345"/>
  <c r="BE364"/>
  <c r="J91"/>
  <c r="BE131"/>
  <c r="BE141"/>
  <c r="BE149"/>
  <c r="BE156"/>
  <c r="BE209"/>
  <c r="BE215"/>
  <c r="BE246"/>
  <c r="BE272"/>
  <c r="BE275"/>
  <c r="BE277"/>
  <c r="BE280"/>
  <c r="BE292"/>
  <c r="BE304"/>
  <c r="BE312"/>
  <c r="BE315"/>
  <c r="BE324"/>
  <c r="BE328"/>
  <c r="BE336"/>
  <c r="BE363"/>
  <c r="E85"/>
  <c r="BE123"/>
  <c r="BE132"/>
  <c r="BE147"/>
  <c r="BE152"/>
  <c r="BE179"/>
  <c r="BE186"/>
  <c r="BE208"/>
  <c r="BE224"/>
  <c r="BE229"/>
  <c r="BE262"/>
  <c r="BE306"/>
  <c r="BE340"/>
  <c r="BE343"/>
  <c r="BE348"/>
  <c r="BE350"/>
  <c r="J111"/>
  <c r="BE128"/>
  <c r="BE133"/>
  <c r="BE137"/>
  <c r="BE151"/>
  <c r="BE161"/>
  <c r="BE166"/>
  <c r="BE169"/>
  <c r="BE218"/>
  <c r="BE235"/>
  <c r="BE248"/>
  <c r="BE253"/>
  <c r="BE271"/>
  <c r="BE293"/>
  <c r="BE299"/>
  <c r="BE311"/>
  <c r="BE320"/>
  <c r="BE322"/>
  <c r="BE334"/>
  <c r="BE342"/>
  <c r="BE375"/>
  <c r="BE135"/>
  <c r="BE142"/>
  <c r="BE150"/>
  <c r="BE155"/>
  <c r="BE178"/>
  <c r="BE222"/>
  <c r="BE254"/>
  <c r="BE349"/>
  <c r="BE359"/>
  <c r="BE361"/>
  <c r="BE167"/>
  <c r="BE185"/>
  <c r="BE205"/>
  <c r="BE325"/>
  <c r="BE333"/>
  <c r="BE164"/>
  <c r="BE171"/>
  <c r="BE173"/>
  <c r="BE187"/>
  <c r="BE196"/>
  <c r="BE219"/>
  <c r="BE232"/>
  <c r="BE252"/>
  <c r="BE287"/>
  <c r="BE326"/>
  <c r="BE352"/>
  <c r="BE355"/>
  <c r="BE356"/>
  <c r="BE357"/>
  <c r="BE365"/>
  <c r="BE118"/>
  <c r="BE121"/>
  <c r="BE129"/>
  <c r="BE163"/>
  <c r="BE211"/>
  <c r="BE230"/>
  <c r="BE240"/>
  <c r="BE245"/>
  <c r="BE255"/>
  <c r="BE290"/>
  <c r="BE329"/>
  <c r="BE346"/>
  <c r="F114"/>
  <c r="BE160"/>
  <c r="BE189"/>
  <c r="BE192"/>
  <c r="BE194"/>
  <c r="BE210"/>
  <c r="BE213"/>
  <c r="BE270"/>
  <c r="BE370"/>
  <c r="BE378"/>
  <c r="BE386"/>
  <c r="BE126"/>
  <c r="BE162"/>
  <c r="BE170"/>
  <c r="BE184"/>
  <c r="BE197"/>
  <c r="BE212"/>
  <c r="BE214"/>
  <c r="BE226"/>
  <c r="BE257"/>
  <c r="BE261"/>
  <c r="BE264"/>
  <c r="BE269"/>
  <c r="BE274"/>
  <c r="BE288"/>
  <c r="BE298"/>
  <c r="BE308"/>
  <c r="BE317"/>
  <c r="BE327"/>
  <c r="BE332"/>
  <c r="BE339"/>
  <c r="BE341"/>
  <c r="BE358"/>
  <c r="BE360"/>
  <c r="BE367"/>
  <c r="BE371"/>
  <c r="BE373"/>
  <c r="BE376"/>
  <c r="BE380"/>
  <c r="J114"/>
  <c r="BE136"/>
  <c r="BE146"/>
  <c r="BE183"/>
  <c r="BE190"/>
  <c r="BE220"/>
  <c r="BE225"/>
  <c r="BE237"/>
  <c r="BE238"/>
  <c r="BE249"/>
  <c r="BE251"/>
  <c r="BE259"/>
  <c r="BE278"/>
  <c r="BE283"/>
  <c r="BE286"/>
  <c r="BE289"/>
  <c r="BE296"/>
  <c r="BE297"/>
  <c r="BE301"/>
  <c r="BE303"/>
  <c r="BE337"/>
  <c r="BE347"/>
  <c r="BE353"/>
  <c r="BE362"/>
  <c r="BE368"/>
  <c r="BE369"/>
  <c r="BE374"/>
  <c r="BE377"/>
  <c r="BE379"/>
  <c r="BE381"/>
  <c r="BE382"/>
  <c r="BE383"/>
  <c r="BE384"/>
  <c r="BE385"/>
  <c r="BE127"/>
  <c r="BE148"/>
  <c r="BE174"/>
  <c r="BE236"/>
  <c r="BE279"/>
  <c r="BE284"/>
  <c r="BE313"/>
  <c r="BE318"/>
  <c r="BE354"/>
  <c r="BE366"/>
  <c i="3" r="F91"/>
  <c r="J113"/>
  <c r="E107"/>
  <c r="F114"/>
  <c r="J92"/>
  <c r="BE122"/>
  <c r="BE123"/>
  <c i="2" r="BK117"/>
  <c r="J117"/>
  <c r="J96"/>
  <c i="3" r="J89"/>
  <c r="BE119"/>
  <c r="BE121"/>
  <c r="BE120"/>
  <c i="2" r="BE120"/>
  <c r="F91"/>
  <c r="J113"/>
  <c r="E85"/>
  <c r="F114"/>
  <c r="BE127"/>
  <c r="BE133"/>
  <c r="BE122"/>
  <c r="BE131"/>
  <c r="BE137"/>
  <c r="J111"/>
  <c r="BE121"/>
  <c r="BE125"/>
  <c r="BE134"/>
  <c r="BE136"/>
  <c r="BE138"/>
  <c r="BE132"/>
  <c r="BE123"/>
  <c r="BE124"/>
  <c r="BE128"/>
  <c r="J114"/>
  <c r="BE135"/>
  <c r="BE139"/>
  <c r="BE119"/>
  <c r="BE130"/>
  <c r="BE126"/>
  <c r="BE129"/>
  <c i="4" r="J34"/>
  <c i="1" r="AW97"/>
  <c i="5" r="J30"/>
  <c i="2" r="F36"/>
  <c i="1" r="BC95"/>
  <c i="6" r="J34"/>
  <c i="1" r="AW99"/>
  <c i="9" r="F34"/>
  <c i="1" r="BA102"/>
  <c i="4" r="J30"/>
  <c i="3" r="F34"/>
  <c i="1" r="BA96"/>
  <c i="5" r="F34"/>
  <c i="1" r="BA98"/>
  <c i="7" r="F36"/>
  <c i="1" r="BC100"/>
  <c i="3" r="F35"/>
  <c i="1" r="BB96"/>
  <c i="4" r="F35"/>
  <c i="1" r="BB97"/>
  <c i="4" r="F34"/>
  <c i="1" r="BA97"/>
  <c i="2" r="F37"/>
  <c i="1" r="BD95"/>
  <c i="6" r="F34"/>
  <c i="1" r="BA99"/>
  <c i="8" r="F37"/>
  <c i="1" r="BD101"/>
  <c i="3" r="J34"/>
  <c i="1" r="AW96"/>
  <c i="5" r="F36"/>
  <c i="1" r="BC98"/>
  <c i="7" r="F34"/>
  <c i="1" r="BA100"/>
  <c i="9" r="J34"/>
  <c i="1" r="AW102"/>
  <c i="4" r="F36"/>
  <c i="1" r="BC97"/>
  <c i="2" r="J34"/>
  <c i="1" r="AW95"/>
  <c i="6" r="F35"/>
  <c i="1" r="BB99"/>
  <c i="8" r="F35"/>
  <c i="1" r="BB101"/>
  <c i="2" r="F35"/>
  <c i="1" r="BB95"/>
  <c i="6" r="F37"/>
  <c i="1" r="BD99"/>
  <c i="8" r="F36"/>
  <c i="1" r="BC101"/>
  <c i="9" r="F36"/>
  <c i="1" r="BC102"/>
  <c i="5" r="F37"/>
  <c i="1" r="BD98"/>
  <c i="8" r="F34"/>
  <c i="1" r="BA101"/>
  <c i="8" r="J34"/>
  <c i="1" r="AW101"/>
  <c i="9" r="F35"/>
  <c i="1" r="BB102"/>
  <c i="7" r="F37"/>
  <c i="1" r="BD100"/>
  <c i="2" r="F34"/>
  <c i="1" r="BA95"/>
  <c i="6" r="F36"/>
  <c i="1" r="BC99"/>
  <c i="9" r="F37"/>
  <c i="1" r="BD102"/>
  <c i="3" r="F36"/>
  <c i="1" r="BC96"/>
  <c i="5" r="F35"/>
  <c i="1" r="BB98"/>
  <c i="7" r="J34"/>
  <c i="1" r="AW100"/>
  <c i="5" r="J34"/>
  <c i="1" r="AW98"/>
  <c i="7" r="F35"/>
  <c i="1" r="BB100"/>
  <c i="3" r="F37"/>
  <c i="1" r="BD96"/>
  <c i="4" r="F37"/>
  <c i="1" r="BD97"/>
  <c l="1" r="AG98"/>
  <c r="AG97"/>
  <c i="7" r="BK117"/>
  <c r="J117"/>
  <c r="J96"/>
  <c i="9" r="BK126"/>
  <c r="J126"/>
  <c r="J99"/>
  <c i="1" r="AU94"/>
  <c i="2" r="J33"/>
  <c i="1" r="AV95"/>
  <c r="AT95"/>
  <c i="4" r="J33"/>
  <c i="1" r="AV97"/>
  <c r="AT97"/>
  <c r="AN97"/>
  <c i="2" r="J30"/>
  <c i="1" r="AG95"/>
  <c i="3" r="J33"/>
  <c i="1" r="AV96"/>
  <c r="AT96"/>
  <c i="6" r="J33"/>
  <c i="1" r="AV99"/>
  <c r="AT99"/>
  <c i="2" r="F33"/>
  <c i="1" r="AZ95"/>
  <c i="6" r="J30"/>
  <c i="1" r="AG99"/>
  <c i="7" r="F33"/>
  <c i="1" r="AZ100"/>
  <c i="3" r="F33"/>
  <c i="1" r="AZ96"/>
  <c i="5" r="J33"/>
  <c i="1" r="AV98"/>
  <c r="AT98"/>
  <c r="AN98"/>
  <c i="8" r="J33"/>
  <c i="1" r="AV101"/>
  <c r="AT101"/>
  <c i="9" r="F33"/>
  <c i="1" r="AZ102"/>
  <c r="BD94"/>
  <c r="W33"/>
  <c i="3" r="J30"/>
  <c i="1" r="AG96"/>
  <c i="5" r="F33"/>
  <c i="1" r="AZ98"/>
  <c i="8" r="F33"/>
  <c i="1" r="AZ101"/>
  <c r="BB94"/>
  <c r="AX94"/>
  <c r="BA94"/>
  <c r="W30"/>
  <c i="4" r="F33"/>
  <c i="1" r="AZ97"/>
  <c i="6" r="F33"/>
  <c i="1" r="AZ99"/>
  <c i="7" r="J33"/>
  <c i="1" r="AV100"/>
  <c r="AT100"/>
  <c i="8" r="J30"/>
  <c i="1" r="AG101"/>
  <c i="9" r="J33"/>
  <c i="1" r="AV102"/>
  <c r="AT102"/>
  <c r="BC94"/>
  <c r="AY94"/>
  <c i="9" l="1" r="BK120"/>
  <c r="J120"/>
  <c r="J96"/>
  <c i="1" r="AN101"/>
  <c i="8" r="J39"/>
  <c i="1" r="AN99"/>
  <c i="6" r="J39"/>
  <c i="5" r="J39"/>
  <c i="1" r="AN96"/>
  <c i="4" r="J39"/>
  <c i="1" r="AN95"/>
  <c i="3" r="J39"/>
  <c i="2" r="J39"/>
  <c i="7" r="J30"/>
  <c i="1" r="AG100"/>
  <c r="W31"/>
  <c r="W32"/>
  <c r="AZ94"/>
  <c r="W29"/>
  <c r="AW94"/>
  <c r="AK30"/>
  <c i="7" l="1" r="J39"/>
  <c i="1" r="AN100"/>
  <c i="9" r="J30"/>
  <c i="1" r="AG102"/>
  <c r="AG94"/>
  <c r="AK26"/>
  <c r="AV94"/>
  <c r="AK29"/>
  <c r="AK35"/>
  <c i="9" l="1" r="J39"/>
  <c i="1" r="AN102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<sst xmlns="http://schemas.openxmlformats.org/spreadsheetml/2006/main">
  <si>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</si>
  <si>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</si>
  <si>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</si>
  <si>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</si>
  <si>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</si>
  <si>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{b3ef3010-a9c2-4e35-b9af-578d6cae806b}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</si>
  <si>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</si>
  <si>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</si>
  <si>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</si>
  <si>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</si>
  <si>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</si>
  <si>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</si>
  <si>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</si>
  <si>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2025/26</t>
  </si>
  <si>
    <t>Stavba:</t>
  </si>
  <si>
    <t>Údržba, opravy a odstraňování závad u SSZT 2026 - 2027 revize o opravy EPS a EZS u SSZT Jihlava</t>
  </si>
  <si>
    <t>KSO:</t>
  </si>
  <si>
    <t>CC-CZ:</t>
  </si>
  <si>
    <t>Místo:</t>
  </si>
  <si>
    <t xml:space="preserve"> </t>
  </si>
  <si>
    <t>Datum:</t>
  </si>
  <si>
    <t>15. 2. 2022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</si>
  <si>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</si>
  <si>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</si>
  <si>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</si>
  <si>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</si>
  <si>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</si>
  <si>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</si>
  <si>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</si>
  <si>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</si>
  <si>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</si>
  <si>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</si>
  <si>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</si>
  <si>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</si>
  <si>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</si>
  <si>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</si>
  <si>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</si>
  <si>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</si>
  <si>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</si>
  <si>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</si>
  <si>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</si>
  <si>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</si>
  <si>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</si>
  <si>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</si>
  <si>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</si>
  <si>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</si>
  <si>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</si>
  <si>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</si>
  <si>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</si>
  <si>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</si>
  <si>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</si>
  <si>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</si>
  <si>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</si>
  <si>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</si>
  <si>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</si>
  <si>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</si>
  <si>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</si>
  <si>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</si>
  <si>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</si>
  <si>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</si>
  <si>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</si>
  <si>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</si>
  <si>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</si>
  <si>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</si>
  <si>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</si>
  <si>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</si>
  <si>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</si>
  <si>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</si>
  <si>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</si>
  <si>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</si>
  <si>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</si>
  <si>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</si>
  <si>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</si>
  <si>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</si>
  <si>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</si>
  <si>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</si>
  <si>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Prohlídky a revize EPS</t>
  </si>
  <si>
    <t>STA</t>
  </si>
  <si>
    <t>1</t>
  </si>
  <si>
    <t>{753c43b1-0ea5-4bc8-b94d-0a23db1a8e34}</t>
  </si>
  <si>
    <t>2</t>
  </si>
  <si>
    <t>PS 03</t>
  </si>
  <si>
    <t>Prohlídky a revize EZS</t>
  </si>
  <si>
    <t>{434e177d-9683-4063-8859-42ec9654f7e6}</t>
  </si>
  <si>
    <t>PS 07</t>
  </si>
  <si>
    <t>Materiál a náhradní díly EPS, EZS</t>
  </si>
  <si>
    <t>{215f9ef9-ad38-4e70-a521-62c07f027233}</t>
  </si>
  <si>
    <t>PS 05</t>
  </si>
  <si>
    <t>Prohlídky a revize ASHS</t>
  </si>
  <si>
    <t>{dcb88b3b-d894-4115-b91e-b0047d1667ff}</t>
  </si>
  <si>
    <t>PS 02</t>
  </si>
  <si>
    <t>Montáž a demontáž EPS</t>
  </si>
  <si>
    <t>{7dc28651-b312-4a63-bf45-c4bb4e2e214c}</t>
  </si>
  <si>
    <t>PS 04</t>
  </si>
  <si>
    <t>Montáž a demontáž EZS</t>
  </si>
  <si>
    <t>{41364148-a02e-4ed0-abb2-18e5f4d076fc}</t>
  </si>
  <si>
    <t>PS 06</t>
  </si>
  <si>
    <t>Montáž a demontáž ASHS</t>
  </si>
  <si>
    <t>{64733646-703a-4b25-9dc3-6ddfe9a4eaff}</t>
  </si>
  <si>
    <t>PS 08</t>
  </si>
  <si>
    <t>Vedlejší rozpočtové náklady</t>
  </si>
  <si>
    <t>{639204c8-fb48-4ca6-bbe5-2186059d0469}</t>
  </si>
  <si>
    <t>KRYCÍ LIST SOUPISU PRACÍ</t>
  </si>
  <si>
    <t>Objekt:</t>
  </si>
  <si>
    <t>PS 01 - Prohlídky a revize EPS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</si>
  <si>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</si>
  <si>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</si>
  <si>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</si>
  <si>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</si>
  <si>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</si>
  <si>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</si>
  <si>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</si>
  <si>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</si>
  <si>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</si>
  <si>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</si>
  <si>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</si>
  <si>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</si>
  <si>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</si>
  <si>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</si>
  <si>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</si>
  <si>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</si>
  <si>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</si>
  <si>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</si>
  <si>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</si>
  <si>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</si>
  <si>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</si>
  <si>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</si>
  <si>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</si>
  <si>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17</t>
  </si>
  <si>
    <t>K</t>
  </si>
  <si>
    <t>7598045085</t>
  </si>
  <si>
    <t>Systém EPS oživení a nastavení</t>
  </si>
  <si>
    <t>soubor</t>
  </si>
  <si>
    <t>512</t>
  </si>
  <si>
    <t>517541923</t>
  </si>
  <si>
    <t>18</t>
  </si>
  <si>
    <t>7598045090</t>
  </si>
  <si>
    <t>Systém EPS naprogramování ústředny</t>
  </si>
  <si>
    <t>kus</t>
  </si>
  <si>
    <t>-362160342</t>
  </si>
  <si>
    <t>19</t>
  </si>
  <si>
    <t>7598045095</t>
  </si>
  <si>
    <t>Systém EPS zaškolení obsluhy</t>
  </si>
  <si>
    <t>-642302985</t>
  </si>
  <si>
    <t>20</t>
  </si>
  <si>
    <t>7598045100</t>
  </si>
  <si>
    <t>Systém EPS vyhotovení protokolu o funkční zkoušce</t>
  </si>
  <si>
    <t>-1601359944</t>
  </si>
  <si>
    <t>7598045105</t>
  </si>
  <si>
    <t>Revize požární ústředny 1 smyčka</t>
  </si>
  <si>
    <t>1506672402</t>
  </si>
  <si>
    <t>7598045110</t>
  </si>
  <si>
    <t>Revize požární ústředny do 8 smyček</t>
  </si>
  <si>
    <t>752243199</t>
  </si>
  <si>
    <t>3</t>
  </si>
  <si>
    <t>7598045115</t>
  </si>
  <si>
    <t>Revize požární ústředny do 16 smyček</t>
  </si>
  <si>
    <t>240981561</t>
  </si>
  <si>
    <t>7598045120</t>
  </si>
  <si>
    <t>Revize požární ústředny do 24 smyček</t>
  </si>
  <si>
    <t>-997796400</t>
  </si>
  <si>
    <t>5</t>
  </si>
  <si>
    <t>7598045125</t>
  </si>
  <si>
    <t>Revize požární ústředny do 32 smyček</t>
  </si>
  <si>
    <t>-1496446329</t>
  </si>
  <si>
    <t>6</t>
  </si>
  <si>
    <t>7598045130</t>
  </si>
  <si>
    <t>Revize požární ústředny do 48 smyček</t>
  </si>
  <si>
    <t>651739188</t>
  </si>
  <si>
    <t>7</t>
  </si>
  <si>
    <t>7598045135</t>
  </si>
  <si>
    <t>Revize hlásiče automatického</t>
  </si>
  <si>
    <t>793955461</t>
  </si>
  <si>
    <t>8</t>
  </si>
  <si>
    <t>7598045140</t>
  </si>
  <si>
    <t>Revize hlásiče tlačítkového</t>
  </si>
  <si>
    <t>626662320</t>
  </si>
  <si>
    <t>10</t>
  </si>
  <si>
    <t>7598045150</t>
  </si>
  <si>
    <t>Revize hlásiče požárního</t>
  </si>
  <si>
    <t>502018583</t>
  </si>
  <si>
    <t>9</t>
  </si>
  <si>
    <t>7598045145</t>
  </si>
  <si>
    <t>Revize hlásiče automatického s chemickým čištěním vložky</t>
  </si>
  <si>
    <t>1560582247</t>
  </si>
  <si>
    <t>12</t>
  </si>
  <si>
    <t>7598045160</t>
  </si>
  <si>
    <t>Revize signalizačního panelu do 16 smyček</t>
  </si>
  <si>
    <t>-1751961639</t>
  </si>
  <si>
    <t>11</t>
  </si>
  <si>
    <t>7598045155</t>
  </si>
  <si>
    <t>Revize signalizačního panelu do 8 smyček</t>
  </si>
  <si>
    <t>1465806477</t>
  </si>
  <si>
    <t>13</t>
  </si>
  <si>
    <t>7598045165</t>
  </si>
  <si>
    <t>Revize signalizačního panelu do 32 smyček</t>
  </si>
  <si>
    <t>-2045569583</t>
  </si>
  <si>
    <t>14</t>
  </si>
  <si>
    <t>7598045170</t>
  </si>
  <si>
    <t>Revize signalizačního panelu do 48 smyček</t>
  </si>
  <si>
    <t>-434088230</t>
  </si>
  <si>
    <t>7598045175</t>
  </si>
  <si>
    <t>Revize ovládací jednotky</t>
  </si>
  <si>
    <t>-1812023453</t>
  </si>
  <si>
    <t>16</t>
  </si>
  <si>
    <t>7598045180</t>
  </si>
  <si>
    <t>Revize tlakové lahve</t>
  </si>
  <si>
    <t>-818460866</t>
  </si>
  <si>
    <t>7598095653</t>
  </si>
  <si>
    <t>Vyhotovení revizní správy EPS - elektrická požární signalizace</t>
  </si>
  <si>
    <t>375166188</t>
  </si>
  <si>
    <t>PS 03 - Prohlídky a revize EZS</t>
  </si>
  <si>
    <t>7598045010</t>
  </si>
  <si>
    <t>Revize spínače koncového</t>
  </si>
  <si>
    <t>-700957955</t>
  </si>
  <si>
    <t>7598045020</t>
  </si>
  <si>
    <t>Zařízení EZS revize zařízení v rozsahu 1 ústředny</t>
  </si>
  <si>
    <t>-1093986237</t>
  </si>
  <si>
    <t>7598045025</t>
  </si>
  <si>
    <t>Zařízení EZS revize infrazávory - vysílač a přijímač</t>
  </si>
  <si>
    <t>-1375261581</t>
  </si>
  <si>
    <t>30</t>
  </si>
  <si>
    <t>-901163708</t>
  </si>
  <si>
    <t>7598095655</t>
  </si>
  <si>
    <t>Vyhotovení revizní správy EZS - elektronická zabezpečovací signalizace</t>
  </si>
  <si>
    <t>903883330</t>
  </si>
  <si>
    <t>PS 07 - Materiál a náhradní díly EPS, EZS</t>
  </si>
  <si>
    <t>M</t>
  </si>
  <si>
    <t>7596410015</t>
  </si>
  <si>
    <t>Ústředny Ústředna analogová - 512 adres</t>
  </si>
  <si>
    <t>-1050729614</t>
  </si>
  <si>
    <t>313</t>
  </si>
  <si>
    <t>7592940205</t>
  </si>
  <si>
    <t>Baterie Staniční akumulátory Pb blok 12V/1,2 Ah, VRLA, připojení faston F1-4,7mm, životnost 5 let, cena včetně spojovacího materiálu a bateriového nosiče či stojanu</t>
  </si>
  <si>
    <t>128</t>
  </si>
  <si>
    <t>-543220517</t>
  </si>
  <si>
    <t>314</t>
  </si>
  <si>
    <t>7592940210</t>
  </si>
  <si>
    <t>Baterie Staniční akumulátory Pb blok 12V/2 Ah, VRLA, připojení faston F1-4,7mm, životnost 5 let, cena včetně spojovacího materiálu a bateriového nosiče či stojanu</t>
  </si>
  <si>
    <t>1691319612</t>
  </si>
  <si>
    <t>315</t>
  </si>
  <si>
    <t>7592940215</t>
  </si>
  <si>
    <t>Baterie Staniční akumulátory Pb blok 12V/2,1 Ah, VRLA, připojení faston F1-4,7mm, životnost 5 let, cena včetně spojovacího materiálu a bateriového nosiče či stojanu</t>
  </si>
  <si>
    <t>2079418558</t>
  </si>
  <si>
    <t>316</t>
  </si>
  <si>
    <t>7592940220</t>
  </si>
  <si>
    <t>Baterie Staniční akumulátory Pb blok 12V/2,6 Ah, VRLA, připojení faston F1-4,7mm, životnost 5 let, cena včetně spojovacího materiálu a bateriového nosiče či stojanu</t>
  </si>
  <si>
    <t>350658027</t>
  </si>
  <si>
    <t>317</t>
  </si>
  <si>
    <t>7592940225</t>
  </si>
  <si>
    <t>Baterie Staniční akumulátory Pb blok 12V/2,9 Ah, VRLA, připojení faston F1-4,7mm, životnost 5 let, cena včetně spojovacího materiálu a bateriového nosiče či stojanu</t>
  </si>
  <si>
    <t>234063254</t>
  </si>
  <si>
    <t>318</t>
  </si>
  <si>
    <t>7592940230</t>
  </si>
  <si>
    <t>Baterie Staniční akumulátory Pb blok 12V/3,4 Ah, VRLA, připojení faston F1-4,7mm, životnost 5 let, cena včetně spojovacího materiálu a bateriového nosiče či stojanu</t>
  </si>
  <si>
    <t>1418881428</t>
  </si>
  <si>
    <t>319</t>
  </si>
  <si>
    <t>7592940235</t>
  </si>
  <si>
    <t>Baterie Staniční akumulátory Pb blok 12V/5 Ah, VRLA, připojení faston F1-4,7mm, životnost 5 let, cena včetně spojovacího materiálu a bateriového nosiče či stojanu</t>
  </si>
  <si>
    <t>-1742782710</t>
  </si>
  <si>
    <t>320</t>
  </si>
  <si>
    <t>7592940240</t>
  </si>
  <si>
    <t>Baterie Staniční akumulátory Pb blok 12V/5 Ah, VRLA, připojení faston F2-6,3mm, životnost 5 let, cena včetně spojovacího materiálu a bateriového nosiče či stojanu</t>
  </si>
  <si>
    <t>2114509975</t>
  </si>
  <si>
    <t>321</t>
  </si>
  <si>
    <t>7592940245</t>
  </si>
  <si>
    <t>Baterie Staniční akumulátory Pb blok 12V/7 Ah, VRLA, připojení faston F1-4,7mm, životnost 5 let, cena včetně spojovacího materiálu a bateriového nosiče či stojanu</t>
  </si>
  <si>
    <t>-1921117583</t>
  </si>
  <si>
    <t>322</t>
  </si>
  <si>
    <t>7592940250</t>
  </si>
  <si>
    <t>Baterie Staniční akumulátory Pb blok 12V/7 Ah, VRLA, připojení faston F2-6,3mm, životnost 5 let, cena včetně spojovacího materiálu a bateriového nosiče či stojanu</t>
  </si>
  <si>
    <t>1742264145</t>
  </si>
  <si>
    <t>323</t>
  </si>
  <si>
    <t>7592940255</t>
  </si>
  <si>
    <t>Baterie Staniční akumulátory Pb blok 12V/9 Ah, VRLA, připojení faston F2-6,3mm, životnost 5 let, cena včetně spojovacího materiálu a bateriového nosiče či stojanu</t>
  </si>
  <si>
    <t>1263760090</t>
  </si>
  <si>
    <t>324</t>
  </si>
  <si>
    <t>7592940260</t>
  </si>
  <si>
    <t>Baterie Staniční akumulátory Pb blok 12V/12 Ah, VRLA, připojení faston F2-6,3mm, životnost 5 let, cena včetně spojovacího materiálu a bateriového nosiče či stojanu</t>
  </si>
  <si>
    <t>161024822</t>
  </si>
  <si>
    <t>325</t>
  </si>
  <si>
    <t>7592940265</t>
  </si>
  <si>
    <t>Baterie Staniční akumulátory Pb blok 12V/14 Ah, VRLA, připojení faston F2-6,3mm, životnost 5 let, cena včetně spojovacího materiálu a bateriového nosiče či stojanu</t>
  </si>
  <si>
    <t>-863734996</t>
  </si>
  <si>
    <t>326</t>
  </si>
  <si>
    <t>7592940300</t>
  </si>
  <si>
    <t>Baterie Staniční akumulátory Pb blok 12V/1,3 Ah, VRLA, připojení faston F1-4,7mm, životnost 6-9 let, cena včetně spojovacího materiálu a bateriového nosiče či stojanu</t>
  </si>
  <si>
    <t>-699390294</t>
  </si>
  <si>
    <t>327</t>
  </si>
  <si>
    <t>7592940305</t>
  </si>
  <si>
    <t>Baterie Staniční akumulátory Pb blok 12V/2,2 Ah, VRLA, připojení faston F1-4,7mm, životnost 6-9 let, cena včetně spojovacího materiálu a bateriového nosiče či stojanu</t>
  </si>
  <si>
    <t>973936727</t>
  </si>
  <si>
    <t>328</t>
  </si>
  <si>
    <t>7592940310</t>
  </si>
  <si>
    <t>Baterie Staniční akumulátory Pb blok 12V/3,4 Ah, VRLA, připojení faston F1-4,7mm, životnost 6-9 let, cena včetně spojovacího materiálu a bateriového nosiče či stojanu</t>
  </si>
  <si>
    <t>-1039801052</t>
  </si>
  <si>
    <t>329</t>
  </si>
  <si>
    <t>7592940315</t>
  </si>
  <si>
    <t>Baterie Staniční akumulátory Pb blok 12V/7,2 Ah, VRLA, připojení faston F1-4,7mm, životnost 6-9 let, cena včetně spojovacího materiálu a bateriového nosiče či stojanu</t>
  </si>
  <si>
    <t>649961107</t>
  </si>
  <si>
    <t>330</t>
  </si>
  <si>
    <t>7592940320</t>
  </si>
  <si>
    <t>Baterie Staniční akumulátory Pb blok 12V/7,2 Ah, VRLA, připojení faston F2-6,3mm, životnost 6-9 let, cena včetně spojovacího materiálu a bateriového nosiče či stojanu</t>
  </si>
  <si>
    <t>1493696216</t>
  </si>
  <si>
    <t>331</t>
  </si>
  <si>
    <t>7592940325</t>
  </si>
  <si>
    <t>Baterie Staniční akumulátory Pb blok 12V/12 Ah, VRLA, připojení faston F2-6,3mm, životnost 6-9 let, cena včetně spojovacího materiálu a bateriového nosiče či stojanu</t>
  </si>
  <si>
    <t>-2030204892</t>
  </si>
  <si>
    <t>332</t>
  </si>
  <si>
    <t>7592940335</t>
  </si>
  <si>
    <t>Baterie Staniční akumulátory Pb blok 12V/15 Ah, VRLA, připojení faston F2-6,3mm, životnost 6-9 let, cena včetně spojovacího materiálu a bateriového nosiče či stojanu</t>
  </si>
  <si>
    <t>-1940198664</t>
  </si>
  <si>
    <t>333</t>
  </si>
  <si>
    <t>7592940400</t>
  </si>
  <si>
    <t>Baterie Staniční akumulátory Pb blok 12V/7 Ah, VRLA, připojení faston F2-6,3mm, životnost 10 let, cena včetně spojovacího materiálu a bateriového nosiče či stojanu</t>
  </si>
  <si>
    <t>-1327425970</t>
  </si>
  <si>
    <t>334</t>
  </si>
  <si>
    <t>7592940410</t>
  </si>
  <si>
    <t>Baterie Staniční akumulátory Pb blok 12V/12 Ah, VRLA, připojení faston F2-6,3mm, životnost 10 let, cena včetně spojovacího materiálu a bateriového nosiče či stojanu</t>
  </si>
  <si>
    <t>1092140899</t>
  </si>
  <si>
    <t>335</t>
  </si>
  <si>
    <t>7592940420</t>
  </si>
  <si>
    <t>Baterie Staniční akumulátory Pb blok 12V/18 Ah, VRLA, připojení závit M5, životnost 10 let, cena včetně spojovacího materiálu a bateriového nosiče či stojanu</t>
  </si>
  <si>
    <t>538793182</t>
  </si>
  <si>
    <t>336</t>
  </si>
  <si>
    <t>7592940450</t>
  </si>
  <si>
    <t>Baterie Staniční akumulátory Pb blok 12V/7,2 Ah, VRLA, připojení faston F2-6,3mm, životnost 10-12 let, cena včetně spojovacího materiálu a bateriového nosiče či stojanu</t>
  </si>
  <si>
    <t>-1945232300</t>
  </si>
  <si>
    <t>337</t>
  </si>
  <si>
    <t>7592940460</t>
  </si>
  <si>
    <t>Baterie Staniční akumulátory Pb blok 12V/12 Ah, VRLA, připojení faston F2-6,3mm, životnost 10-12 let, cena včetně spojovacího materiálu a bateriového nosiče či stojanu</t>
  </si>
  <si>
    <t>1168753578</t>
  </si>
  <si>
    <t>338</t>
  </si>
  <si>
    <t>7592940470</t>
  </si>
  <si>
    <t>Baterie Staniční akumulátory Pb blok 12V/17 Ah, VRLA, připojení oko M5, životnost 10-12 let, cena včetně spojovacího materiálu a bateriového nosiče či stojanu</t>
  </si>
  <si>
    <t>-1343969123</t>
  </si>
  <si>
    <t>339</t>
  </si>
  <si>
    <t>7592940480</t>
  </si>
  <si>
    <t>Baterie Staniční akumulátory Pb blok 12V/20 Ah, VRLA, připojení oko M5, životnost 10-12 let, cena včetně spojovacího materiálu a bateriového nosiče či stojanu</t>
  </si>
  <si>
    <t>-1799138788</t>
  </si>
  <si>
    <t>340</t>
  </si>
  <si>
    <t>7592950010</t>
  </si>
  <si>
    <t>Baterie Staniční akumulátory Vyrovnávací balancer pro sadu 48V Li baterií</t>
  </si>
  <si>
    <t>647538686</t>
  </si>
  <si>
    <t>341</t>
  </si>
  <si>
    <t>7592950012</t>
  </si>
  <si>
    <t>Baterie Staniční akumulátory Řídící jednotka pro vyrovnávací balancer 48 V Li baterií</t>
  </si>
  <si>
    <t>-207070060</t>
  </si>
  <si>
    <t>342</t>
  </si>
  <si>
    <t>7592950100</t>
  </si>
  <si>
    <t>Baterie Staniční akumulátory Li článek 3,6 V/400 Ah C5, nehořlavé provedení, s pancéřovanou elektrodou, cena včetně spojovacího materiálu a skříně</t>
  </si>
  <si>
    <t>-156403960</t>
  </si>
  <si>
    <t>312</t>
  </si>
  <si>
    <t>7592940200</t>
  </si>
  <si>
    <t>Baterie Staniční akumulátory Pb blok 12V/0,8 Ah, VRLA, připojení konektor AMP, životnost 5 let, cena včetně spojovacího materiálu a bateriového nosiče či stojanu</t>
  </si>
  <si>
    <t>1307066154</t>
  </si>
  <si>
    <t>191</t>
  </si>
  <si>
    <t>7596200003</t>
  </si>
  <si>
    <t>Indikátory horkoběžnosti EPS + SHZ Firestop - 12kg + 4kg</t>
  </si>
  <si>
    <t>sada</t>
  </si>
  <si>
    <t>1201601942</t>
  </si>
  <si>
    <t>7596410010</t>
  </si>
  <si>
    <t>Ústředny Ústředna analogová - 256 adres</t>
  </si>
  <si>
    <t>870646555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</si>
  <si>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</si>
  <si>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</si>
  <si>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-108971313</t>
  </si>
  <si>
    <t>7596410095</t>
  </si>
  <si>
    <t>Ústředny Deska komunikace pro síťování ústředen MHU 115</t>
  </si>
  <si>
    <t>1345559053</t>
  </si>
  <si>
    <t>7596410100</t>
  </si>
  <si>
    <t>Ústředny SW konfigurační pro MHU 110/111 "po proškol.+smlouva"</t>
  </si>
  <si>
    <t>341838093</t>
  </si>
  <si>
    <t>7596410105</t>
  </si>
  <si>
    <t>Ústředny SW diagnostický pro MHU 110/111 "smlouva"</t>
  </si>
  <si>
    <t>1756884296</t>
  </si>
  <si>
    <t>7596410110</t>
  </si>
  <si>
    <t>Ústředny SW konfigurační pro MHU 113 včetně kabelu</t>
  </si>
  <si>
    <t>-746482943</t>
  </si>
  <si>
    <t>7596410120</t>
  </si>
  <si>
    <t>Ústředny SW konfigurační pro MHU 115 "po proškol.+smlouva"</t>
  </si>
  <si>
    <t>624141513</t>
  </si>
  <si>
    <t>7596410200</t>
  </si>
  <si>
    <t>Ústředny Prvky pro analogový adresovatelný systém Linka RS 485 Jednotka výstupů - 8x reléový výstup, v krabici</t>
  </si>
  <si>
    <t>1225468269</t>
  </si>
  <si>
    <t>7596410205</t>
  </si>
  <si>
    <t>Ústředny Prvky pro analogový adresovatelný systém Linka RS 485 Jednotka výstupů - 8x otevřený kolektor, v krabici</t>
  </si>
  <si>
    <t>1144955790</t>
  </si>
  <si>
    <t>7596410210</t>
  </si>
  <si>
    <t>Ústředny Prvky pro analogový adresovatelný systém Linka RS 485 Jednotka výstupů - samostatná deska</t>
  </si>
  <si>
    <t>732761531</t>
  </si>
  <si>
    <t>7596410215</t>
  </si>
  <si>
    <t>Ústředny Prvky pro analogový adresovatelný systém Linka RS 485 Modul reléový do MHY 918 (2ks relé)</t>
  </si>
  <si>
    <t>-835835416</t>
  </si>
  <si>
    <t>7596410220</t>
  </si>
  <si>
    <t>Ústředny Prvky pro analogový adresovatelný systém Linka RS 485 Jednotka výstupů - konektor (1ks)</t>
  </si>
  <si>
    <t>1432394675</t>
  </si>
  <si>
    <t>7596410250</t>
  </si>
  <si>
    <t>Ústředny Prvky linkové vstupně výstupní Vstupní prvek s izolátorem (hlásič technologický)</t>
  </si>
  <si>
    <t>96867885</t>
  </si>
  <si>
    <t>7596410255</t>
  </si>
  <si>
    <t>Ústředny Prvky linkové vstupně výstupní Vstupní prvek čtyřnásobný, v krabici</t>
  </si>
  <si>
    <t>-1188727749</t>
  </si>
  <si>
    <t>7596410260</t>
  </si>
  <si>
    <t xml:space="preserve">Ústředny Prvky linkové vstupně výstupní Jednotka multiadresná pro rekonstrukce  MHU 103,106,108</t>
  </si>
  <si>
    <t>810888580</t>
  </si>
  <si>
    <t>7596410265</t>
  </si>
  <si>
    <t>Ústředny Prvky linkové vstupně výstupní Jednotka adresovací pro přípojení konvenčních hlásičů</t>
  </si>
  <si>
    <t>-328805704</t>
  </si>
  <si>
    <t>7596410270</t>
  </si>
  <si>
    <t>Ústředny Prvky linkové vstupně výstupní Vstupní / Výstupní prvek (člen akční)</t>
  </si>
  <si>
    <t>1138202916</t>
  </si>
  <si>
    <t>7596410275</t>
  </si>
  <si>
    <t>Ústředny Prvky linkové vstupně výstupní Modul adresovatelný pro sirénu (maják)</t>
  </si>
  <si>
    <t>908725300</t>
  </si>
  <si>
    <t>7596410280</t>
  </si>
  <si>
    <t>Ústředny Prvky linkové vstupně výstupní Jednotka vstupně/výstupní (4xIN/4xOUT), v krabici</t>
  </si>
  <si>
    <t>-1731979090</t>
  </si>
  <si>
    <t>7596410285</t>
  </si>
  <si>
    <t>Ústředny Prvky linkové vstupně výstupní Jednotka vstupně/výstupní (8xIN/8xOUT), v krabici</t>
  </si>
  <si>
    <t>-876905238</t>
  </si>
  <si>
    <t>22</t>
  </si>
  <si>
    <t>7596420010</t>
  </si>
  <si>
    <t>Tabla a OPPO Tablo k MHU 110, MHU 111</t>
  </si>
  <si>
    <t>1226873073</t>
  </si>
  <si>
    <t>23</t>
  </si>
  <si>
    <t>7596420015</t>
  </si>
  <si>
    <t>Tabla a OPPO Tablo k MHU 115</t>
  </si>
  <si>
    <t>-385156973</t>
  </si>
  <si>
    <t>24</t>
  </si>
  <si>
    <t>7596420100</t>
  </si>
  <si>
    <t>Tabla a OPPO Obslužné pole požární ochrany k MHU 110/111</t>
  </si>
  <si>
    <t>890851577</t>
  </si>
  <si>
    <t>25</t>
  </si>
  <si>
    <t>7596420110</t>
  </si>
  <si>
    <t>Tabla a OPPO Přídavný panel pro připojení OPPO k MHU 103 - 109</t>
  </si>
  <si>
    <t>1330281145</t>
  </si>
  <si>
    <t>26</t>
  </si>
  <si>
    <t>7596420120</t>
  </si>
  <si>
    <t>Tabla a OPPO Deska přídavná pro OPPO pro ústředny MHU 110, 111</t>
  </si>
  <si>
    <t>-1056823973</t>
  </si>
  <si>
    <t>27</t>
  </si>
  <si>
    <t>7596430010</t>
  </si>
  <si>
    <t>Sirény a majáky Siréna (certifikovaná - CPD) 9-28Vss, 102 dB, odběr 16mA/24V, IP 65, vysoká patice, rudá</t>
  </si>
  <si>
    <t>1594708332</t>
  </si>
  <si>
    <t>28</t>
  </si>
  <si>
    <t>7596430015</t>
  </si>
  <si>
    <t xml:space="preserve">Sirény a majáky Siréna (certifikovaná - CPD) 9-28Vss, 102 dB, odbě  16mA/24V, IP 65, nízká patice, rudá</t>
  </si>
  <si>
    <t>1139534250</t>
  </si>
  <si>
    <t>29</t>
  </si>
  <si>
    <t>7596430020</t>
  </si>
  <si>
    <t>Sirény a majáky Siréna (certifikovaná - CPD) 9-28Vss, 102 dB, odběr 16mA/24V, IP 65, vysoká patice, bílá</t>
  </si>
  <si>
    <t>315487522</t>
  </si>
  <si>
    <t>7596430025</t>
  </si>
  <si>
    <t>Sirény a majáky Siréna (certifikovaná - CPD) 9-28Vss, 94 dB, odběr 10mA, IP 54, plochá, nízká, kulatá</t>
  </si>
  <si>
    <t>617995144</t>
  </si>
  <si>
    <t>31</t>
  </si>
  <si>
    <t>7596430030</t>
  </si>
  <si>
    <t>Sirény a majáky Siréna (certifikovaná - CPD) 9-28Vss, 94 dB, odběr 10mA, IP 54, bílá, čtvercová, zápustná</t>
  </si>
  <si>
    <t>235110592</t>
  </si>
  <si>
    <t>32</t>
  </si>
  <si>
    <t>7596430110</t>
  </si>
  <si>
    <t>Sirény a majáky Maják 9-60Vss, 88mA/24V, IP 65, 1Hz, -25 až 70°C, červený</t>
  </si>
  <si>
    <t>-565083936</t>
  </si>
  <si>
    <t>33</t>
  </si>
  <si>
    <t>7596430115</t>
  </si>
  <si>
    <t>Sirény a majáky Maják 9-60Vss, 88mA/24V, IP 65, 1Hz, -25 až 70°C, žlutý</t>
  </si>
  <si>
    <t>-836938304</t>
  </si>
  <si>
    <t>34</t>
  </si>
  <si>
    <t>7596430120</t>
  </si>
  <si>
    <t>Sirény a majáky Maják 9-28Vss,6mA/24V,1Hz,červenáled čočka, bílý nízký</t>
  </si>
  <si>
    <t>2071362108</t>
  </si>
  <si>
    <t>35</t>
  </si>
  <si>
    <t>7596430210</t>
  </si>
  <si>
    <t>Sirény a majáky Maják+Siréna (certifikované - CPD) 9-28Vss, 20mA/24V, IP 65, 1Hz,červ. maják,červ. tělo, vysoká</t>
  </si>
  <si>
    <t>-758434201</t>
  </si>
  <si>
    <t>36</t>
  </si>
  <si>
    <t>7596430215</t>
  </si>
  <si>
    <t>Sirény a majáky Maják+Siréna (certifikované - CPD) 9-28Vss, 20mA/24V, IP 65, 1Hz,červ. maják,bílé tělo, vysoká</t>
  </si>
  <si>
    <t>1452890163</t>
  </si>
  <si>
    <t>37</t>
  </si>
  <si>
    <t>7596430220</t>
  </si>
  <si>
    <t>Sirény a majáky Maják+Siréna (certifikované - CPD) 9-28Vss, 20mA/24V, IP 65, 1Hz,oranž.maják,bílé tělo, vysoká</t>
  </si>
  <si>
    <t>83980264</t>
  </si>
  <si>
    <t>38</t>
  </si>
  <si>
    <t>7596440010</t>
  </si>
  <si>
    <t>Hlásiče Bytový detektor CO včetně baterie</t>
  </si>
  <si>
    <t>-689817478</t>
  </si>
  <si>
    <t>39</t>
  </si>
  <si>
    <t>7596440020</t>
  </si>
  <si>
    <t>Hlásiče Autonomní optokouřový detektor 9V, včetně baterie, propojitelný</t>
  </si>
  <si>
    <t>879948483</t>
  </si>
  <si>
    <t>40</t>
  </si>
  <si>
    <t>7596440050</t>
  </si>
  <si>
    <t>Hlásiče Interaktivní a adresovatelné hlásiče Hlásič kouře ionizační interaktivní</t>
  </si>
  <si>
    <t>-125575362</t>
  </si>
  <si>
    <t>41</t>
  </si>
  <si>
    <t>7596440055</t>
  </si>
  <si>
    <t>Hlásiče Interaktivní a adresovatelné hlásiče Hlásič kouře optický adresovatelný</t>
  </si>
  <si>
    <t>-758209483</t>
  </si>
  <si>
    <t>42</t>
  </si>
  <si>
    <t>7596440060</t>
  </si>
  <si>
    <t>Hlásiče Interaktivní a adresovatelné hlásiče Hlásič kouře optický interaktivní</t>
  </si>
  <si>
    <t>168328483</t>
  </si>
  <si>
    <t>43</t>
  </si>
  <si>
    <t>7596440065</t>
  </si>
  <si>
    <t>Hlásiče Interaktivní a adresovatelné hlásiče Hlásič teplot interaktivní,(45÷90)°C</t>
  </si>
  <si>
    <t>542328187</t>
  </si>
  <si>
    <t>44</t>
  </si>
  <si>
    <t>7596440070</t>
  </si>
  <si>
    <t>Hlásiče Interaktivní a adresovatelné hlásiče Hlásič multisenzorový interaktivní</t>
  </si>
  <si>
    <t>-1360956822</t>
  </si>
  <si>
    <t>45</t>
  </si>
  <si>
    <t>7596440075</t>
  </si>
  <si>
    <t>Hlásiče Interaktivní a adresovatelné hlásiče Hlásič ionizační adresovatelný, zvýšená mech.odolnost - IP54</t>
  </si>
  <si>
    <t>-907504391</t>
  </si>
  <si>
    <t>46</t>
  </si>
  <si>
    <t>7596440100</t>
  </si>
  <si>
    <t>Hlásiče Interaktivní a adresovatelné hlásiče Zásuvka pro adresovatelné a interaktivní hlásiče</t>
  </si>
  <si>
    <t>1219252770</t>
  </si>
  <si>
    <t>47</t>
  </si>
  <si>
    <t>7596440120</t>
  </si>
  <si>
    <t>Hlásiče Lineární optické hlásiče Hlásič kouře lineární interaktivní P+V, univerzální, IP 54</t>
  </si>
  <si>
    <t>-1066968684</t>
  </si>
  <si>
    <t>48</t>
  </si>
  <si>
    <t>7596440125</t>
  </si>
  <si>
    <t>Hlásiče Lineární optické hlásiče Hlásič kouře lineární interaktivní - odrazová verze, univerzální</t>
  </si>
  <si>
    <t>530003056</t>
  </si>
  <si>
    <t>49</t>
  </si>
  <si>
    <t>7596440150</t>
  </si>
  <si>
    <t>Hlásiče Lineární optické hlásiče Přípravek indikační IP 40 k MHG 661, 662</t>
  </si>
  <si>
    <t>-274358385</t>
  </si>
  <si>
    <t>50</t>
  </si>
  <si>
    <t>7596440155</t>
  </si>
  <si>
    <t>Hlásiče Lineární optické hlásiče Přípravek indikační IP 54 k MHG 661, 662</t>
  </si>
  <si>
    <t>-469548759</t>
  </si>
  <si>
    <t>51</t>
  </si>
  <si>
    <t>7596440200</t>
  </si>
  <si>
    <t>Hlásiče Konvenční hlásiče Hlásič kouře optický konvenční napěťový</t>
  </si>
  <si>
    <t>-1864300530</t>
  </si>
  <si>
    <t>52</t>
  </si>
  <si>
    <t>7596440205</t>
  </si>
  <si>
    <t>Hlásiče Konvenční hlásiče Hlásič kouře optický konvenční proudový</t>
  </si>
  <si>
    <t>-2036015949</t>
  </si>
  <si>
    <t>53</t>
  </si>
  <si>
    <t>7596440210</t>
  </si>
  <si>
    <t>Hlásiče Konvenční hlásiče Hlásič kouře optický konvenční napěťový, EXE</t>
  </si>
  <si>
    <t>-2081593474</t>
  </si>
  <si>
    <t>54</t>
  </si>
  <si>
    <t>7596440215</t>
  </si>
  <si>
    <t>Hlásiče Konvenční hlásiče Hlásič kouře optický konvenční proudový, EXE</t>
  </si>
  <si>
    <t>-469496712</t>
  </si>
  <si>
    <t>55</t>
  </si>
  <si>
    <t>7596440220</t>
  </si>
  <si>
    <t>Hlásiče Konvenční hlásiče Hlásič teplot konvenční, napěťový</t>
  </si>
  <si>
    <t>-1038905443</t>
  </si>
  <si>
    <t>56</t>
  </si>
  <si>
    <t>7596440225</t>
  </si>
  <si>
    <t>Hlásiče Konvenční hlásiče Hlásič teplot konvenční, proudový</t>
  </si>
  <si>
    <t>-1982441748</t>
  </si>
  <si>
    <t>57</t>
  </si>
  <si>
    <t>7596440230</t>
  </si>
  <si>
    <t>Hlásiče Konvenční hlásiče Hlásič plamene konvenční, napěťový</t>
  </si>
  <si>
    <t>-1523986657</t>
  </si>
  <si>
    <t>58</t>
  </si>
  <si>
    <t>7596440235</t>
  </si>
  <si>
    <t>Hlásiče Konvenční hlásiče Hlásič plamene proudový, jen jako ND</t>
  </si>
  <si>
    <t>-122013695</t>
  </si>
  <si>
    <t>59</t>
  </si>
  <si>
    <t>7596440240</t>
  </si>
  <si>
    <t>Hlásiče Konvenční hlásiče Hlásič teplot konvenční, napěťový,(54÷70) °C, EXE</t>
  </si>
  <si>
    <t>958790638</t>
  </si>
  <si>
    <t>60</t>
  </si>
  <si>
    <t>7596440245</t>
  </si>
  <si>
    <t>Hlásiče Konvenční hlásiče Hlásič teplot konvenční, napěťový,(69÷85) °C, EXE</t>
  </si>
  <si>
    <t>-1101231483</t>
  </si>
  <si>
    <t>61</t>
  </si>
  <si>
    <t>7596440250</t>
  </si>
  <si>
    <t>Hlásiče Konvenční hlásiče Hlásič teplot konvenční, proudový,(69÷85) °C, EXE</t>
  </si>
  <si>
    <t>-1857932316</t>
  </si>
  <si>
    <t>62</t>
  </si>
  <si>
    <t>7596440255</t>
  </si>
  <si>
    <t>Hlásiče Konvenční hlásiče Hlásič plamene konvenční napěťový, IP 65,EXE</t>
  </si>
  <si>
    <t>-1489628880</t>
  </si>
  <si>
    <t>63</t>
  </si>
  <si>
    <t>7596440300</t>
  </si>
  <si>
    <t>Hlásiče Zásuvky, svorkovnice Zásuvka pro konvenční hlásiče</t>
  </si>
  <si>
    <t>663293494</t>
  </si>
  <si>
    <t>64</t>
  </si>
  <si>
    <t>7596440305</t>
  </si>
  <si>
    <t>Hlásiče Zásuvky, svorkovnice Svorkovnice - IP 65, EXE</t>
  </si>
  <si>
    <t>-330757134</t>
  </si>
  <si>
    <t>65</t>
  </si>
  <si>
    <t>7596440310</t>
  </si>
  <si>
    <t>Hlásiče Zásuvky, svorkovnice Svorkovnice - IP 65</t>
  </si>
  <si>
    <t>707901219</t>
  </si>
  <si>
    <t>66</t>
  </si>
  <si>
    <t>7596440330</t>
  </si>
  <si>
    <t>Hlásiče Zásuvky, svorkovnice Redukce z MHY 717 na MHY 734</t>
  </si>
  <si>
    <t>391897430</t>
  </si>
  <si>
    <t>67</t>
  </si>
  <si>
    <t>7596440335</t>
  </si>
  <si>
    <t>Hlásiče Zásuvky, svorkovnice Vyhřívání hlásičů požáru s vyšším krytím</t>
  </si>
  <si>
    <t>-2145035903</t>
  </si>
  <si>
    <t>68</t>
  </si>
  <si>
    <t>7596440350</t>
  </si>
  <si>
    <t>Hlásiče Příslušenství zásuvek a svorkovnic Držák svorkovnice MHY703, MHY713, MHY730</t>
  </si>
  <si>
    <t>829297886</t>
  </si>
  <si>
    <t>69</t>
  </si>
  <si>
    <t>7596440355</t>
  </si>
  <si>
    <t>Hlásiče Příslušenství zásuvek a svorkovnic Držák pro MHY 734</t>
  </si>
  <si>
    <t>62712372</t>
  </si>
  <si>
    <t>70</t>
  </si>
  <si>
    <t>7596440360</t>
  </si>
  <si>
    <t>Hlásiče Příslušenství zásuvek a svorkovnic Nástavec pro MHY 734 (mezikruží pro kabely-CYKY)</t>
  </si>
  <si>
    <t>2056027031</t>
  </si>
  <si>
    <t>71</t>
  </si>
  <si>
    <t>7596440365</t>
  </si>
  <si>
    <t>Hlásiče Příslušenství zásuvek a svorkovnic Podložka pro MHY 734</t>
  </si>
  <si>
    <t>779648586</t>
  </si>
  <si>
    <t>72</t>
  </si>
  <si>
    <t>7596440370</t>
  </si>
  <si>
    <t>Hlásiče Příslušenství zásuvek a svorkovnic Krycí deska PVC pro MHY 734</t>
  </si>
  <si>
    <t>-200205748</t>
  </si>
  <si>
    <t>73</t>
  </si>
  <si>
    <t>7596450010</t>
  </si>
  <si>
    <t>Tlačítkové hlásiče Tlačítkový hlásič adresovatelný - IP 65</t>
  </si>
  <si>
    <t>1739733217</t>
  </si>
  <si>
    <t>74</t>
  </si>
  <si>
    <t>7596450005</t>
  </si>
  <si>
    <t>Tlačítkové hlásiče Tlačítkový hlásič adresovatelný</t>
  </si>
  <si>
    <t>1071853346</t>
  </si>
  <si>
    <t>75</t>
  </si>
  <si>
    <t>7596450015</t>
  </si>
  <si>
    <t>Tlačítkové hlásiče Tlačítkový hlásič adresovatelný IP 65, EXE, od -20 do +70 °C</t>
  </si>
  <si>
    <t>1992970350</t>
  </si>
  <si>
    <t>76</t>
  </si>
  <si>
    <t>7596450020</t>
  </si>
  <si>
    <t>Tlačítkové hlásiče Tlačítkový hlásič adresovatelný IP 65, EXE, od -40 do +70 °C</t>
  </si>
  <si>
    <t>2123856589</t>
  </si>
  <si>
    <t>77</t>
  </si>
  <si>
    <t>7596450050</t>
  </si>
  <si>
    <t>Tlačítkové hlásiče Tlačítkový hlásič napěťový</t>
  </si>
  <si>
    <t>2001653570</t>
  </si>
  <si>
    <t>78</t>
  </si>
  <si>
    <t>7596450055</t>
  </si>
  <si>
    <t>Tlačítkové hlásiče Tlačítkový hlásič proudový</t>
  </si>
  <si>
    <t>-2066750845</t>
  </si>
  <si>
    <t>79</t>
  </si>
  <si>
    <t>7596450070</t>
  </si>
  <si>
    <t>Tlačítkové hlásiče Tlačítkový hlásič konvenční, napěťový, IP 65,EXE, od -20 do +70°C</t>
  </si>
  <si>
    <t>-793292195</t>
  </si>
  <si>
    <t>80</t>
  </si>
  <si>
    <t>7596450075</t>
  </si>
  <si>
    <t>Tlačítkové hlásiče Tlačítkový hlásič konvenční, napěťový, IP 65,EXE, od -40 do +70°C</t>
  </si>
  <si>
    <t>288755378</t>
  </si>
  <si>
    <t>81</t>
  </si>
  <si>
    <t>7596450080</t>
  </si>
  <si>
    <t>Tlačítkové hlásiče Tlačítkový hlásič konvenční, proudový, IP 65,EXE, od -20 do +70°C</t>
  </si>
  <si>
    <t>-1316319293</t>
  </si>
  <si>
    <t>82</t>
  </si>
  <si>
    <t>7596450085</t>
  </si>
  <si>
    <t>Tlačítkové hlásiče Tlačítkový hlásič konvenční, proudový, IP 65,EXE, od -40 do +70°C</t>
  </si>
  <si>
    <t>1898463925</t>
  </si>
  <si>
    <t>83</t>
  </si>
  <si>
    <t>7596450110</t>
  </si>
  <si>
    <t>Tlačítkové hlásiče Tlačítkový hlásič speciální 4 LED</t>
  </si>
  <si>
    <t>1676063295</t>
  </si>
  <si>
    <t>84</t>
  </si>
  <si>
    <t>7596450115</t>
  </si>
  <si>
    <t>Tlačítkové hlásiče Tlačítkový hlásič speciální 1 LED, spínací kontakt s aretací</t>
  </si>
  <si>
    <t>2015998339</t>
  </si>
  <si>
    <t>85</t>
  </si>
  <si>
    <t>7596450120</t>
  </si>
  <si>
    <t>Tlačítkové hlásiče Tlačítkový hlásič speciální, 1LED, spínací kontakt bez aretace</t>
  </si>
  <si>
    <t>1462340505</t>
  </si>
  <si>
    <t>86</t>
  </si>
  <si>
    <t>7596450200</t>
  </si>
  <si>
    <t>Tlačítkové hlásiče Tlačítko se signalizačním a výkonovým kontaktem 3A</t>
  </si>
  <si>
    <t>741291657</t>
  </si>
  <si>
    <t>87</t>
  </si>
  <si>
    <t>7596460010</t>
  </si>
  <si>
    <t>Náhradní díly k EPS Deska linková - 128 adres</t>
  </si>
  <si>
    <t>-1580793357</t>
  </si>
  <si>
    <t>88</t>
  </si>
  <si>
    <t>7596460020</t>
  </si>
  <si>
    <t>Náhradní díly k EPS Deska smyčková - 4 konvenční smyčky</t>
  </si>
  <si>
    <t>-225125921</t>
  </si>
  <si>
    <t>89</t>
  </si>
  <si>
    <t>7596460030</t>
  </si>
  <si>
    <t>Náhradní díly k EPS Deska pro připojení tabla,OPPO,ZDP,vstupně/výstupnívh prvků</t>
  </si>
  <si>
    <t>-1696428862</t>
  </si>
  <si>
    <t>90</t>
  </si>
  <si>
    <t>7596460040</t>
  </si>
  <si>
    <t>Náhradní díly k EPS Displej sestavený</t>
  </si>
  <si>
    <t>-377472051</t>
  </si>
  <si>
    <t>91</t>
  </si>
  <si>
    <t>7596460050</t>
  </si>
  <si>
    <t>Náhradní díly k EPS Paměť EPROM vč. SW (dle verze hardwaru ustředny)</t>
  </si>
  <si>
    <t>-64472088</t>
  </si>
  <si>
    <t>92</t>
  </si>
  <si>
    <t>7596460060</t>
  </si>
  <si>
    <t>Náhradní díly k EPS Sklo velké 8x8 k tlačítkovým hlásičům MHA 108,141,901,902,</t>
  </si>
  <si>
    <t>313107583</t>
  </si>
  <si>
    <t>93</t>
  </si>
  <si>
    <t>7596460070</t>
  </si>
  <si>
    <t>Náhradní díly k EPS Jednotka galvanického oddělení pro tisk</t>
  </si>
  <si>
    <t>-30277046</t>
  </si>
  <si>
    <t>94</t>
  </si>
  <si>
    <t>7596460100</t>
  </si>
  <si>
    <t>Náhradní díly k EPS Paralelní signalizace, IP54 s paticí MHY713</t>
  </si>
  <si>
    <t>1146485725</t>
  </si>
  <si>
    <t>95</t>
  </si>
  <si>
    <t>7596460110</t>
  </si>
  <si>
    <t>Náhradní díly k EPS Paralelní signalizace, IP40</t>
  </si>
  <si>
    <t>713465822</t>
  </si>
  <si>
    <t>96</t>
  </si>
  <si>
    <t>7596460120</t>
  </si>
  <si>
    <t>Náhradní díly k EPS Hlásící a spouštěcí zařízení</t>
  </si>
  <si>
    <t>745206358</t>
  </si>
  <si>
    <t>97</t>
  </si>
  <si>
    <t>7596460130</t>
  </si>
  <si>
    <t>Náhradní díly k EPS Zásuvka pro požární uzávěry</t>
  </si>
  <si>
    <t>1240751078</t>
  </si>
  <si>
    <t>98</t>
  </si>
  <si>
    <t>7596460140</t>
  </si>
  <si>
    <t>Náhradní díly k EPS Zásuvka autonomní pro interakt. Hlásič - relé Požár, Porucha</t>
  </si>
  <si>
    <t>1180661419</t>
  </si>
  <si>
    <t>99</t>
  </si>
  <si>
    <t>7596460150</t>
  </si>
  <si>
    <t>Náhradní díly k EPS Zásuvka autonomní s výst. Pop. a Por. se svorkovnicí</t>
  </si>
  <si>
    <t>1796809471</t>
  </si>
  <si>
    <t>100</t>
  </si>
  <si>
    <t>7596460160</t>
  </si>
  <si>
    <t>Náhradní díly k EPS Zásuvka autonomní s výst. Pop. a Por. s krimpl. konektorem</t>
  </si>
  <si>
    <t>-397221377</t>
  </si>
  <si>
    <t>101</t>
  </si>
  <si>
    <t>7596460170</t>
  </si>
  <si>
    <t>Náhradní díly k EPS Adaptér pro zásuvku do vzduchotechniky</t>
  </si>
  <si>
    <t>-274608672</t>
  </si>
  <si>
    <t>102</t>
  </si>
  <si>
    <t>7596460200</t>
  </si>
  <si>
    <t>Náhradní díly k EPS Krabice na klíče (bez skla 8x8)</t>
  </si>
  <si>
    <t>-1594762085</t>
  </si>
  <si>
    <t>103</t>
  </si>
  <si>
    <t>7596460210</t>
  </si>
  <si>
    <t>Náhradní díly k EPS Krabice s popisem pro tlač. MHA 108, 141, 901, 902</t>
  </si>
  <si>
    <t>-1959664986</t>
  </si>
  <si>
    <t>104</t>
  </si>
  <si>
    <t>7596460300</t>
  </si>
  <si>
    <t>Náhradní díly k EPS MHU 109 Deska smyček MHU 109 vč. procesoru a paměti (D647)</t>
  </si>
  <si>
    <t>210210159</t>
  </si>
  <si>
    <t>105</t>
  </si>
  <si>
    <t>7596460305</t>
  </si>
  <si>
    <t>Náhradní díly k EPS MHU 109 Deska displeje MHU 109 vč. procesoru a pamětí (SW 3.50)</t>
  </si>
  <si>
    <t>-2036786165</t>
  </si>
  <si>
    <t>106</t>
  </si>
  <si>
    <t>7596460310</t>
  </si>
  <si>
    <t>Náhradní díly k EPS MHU 109 Paměť EPROM včetně SW verze MHU 109 - displej</t>
  </si>
  <si>
    <t>1127811667</t>
  </si>
  <si>
    <t>108</t>
  </si>
  <si>
    <t>7596460320</t>
  </si>
  <si>
    <t>Náhradní díly k EPS MHU 109 Zálohovaná paměť RAM MHU 109</t>
  </si>
  <si>
    <t>337861312</t>
  </si>
  <si>
    <t>109</t>
  </si>
  <si>
    <t>7596460350</t>
  </si>
  <si>
    <t>Náhradní díly k EPS MHU 110 Deska systémová - HW 2</t>
  </si>
  <si>
    <t>-733743245</t>
  </si>
  <si>
    <t>110</t>
  </si>
  <si>
    <t>7596460355</t>
  </si>
  <si>
    <t>Náhradní díly k EPS MHU 110 Deska systémová - HW 3</t>
  </si>
  <si>
    <t>1130640491</t>
  </si>
  <si>
    <t>111</t>
  </si>
  <si>
    <t>7596460360</t>
  </si>
  <si>
    <t>Náhradní díly k EPS MHU 110 Deska ovládání</t>
  </si>
  <si>
    <t>744329163</t>
  </si>
  <si>
    <t>112</t>
  </si>
  <si>
    <t>7596460365</t>
  </si>
  <si>
    <t>Náhradní díly k EPS MHU 110 Deska zdroje - HW 2</t>
  </si>
  <si>
    <t>978675685</t>
  </si>
  <si>
    <t>113</t>
  </si>
  <si>
    <t>7596460370</t>
  </si>
  <si>
    <t>Náhradní díly k EPS MHU 110 Deska zdroje - HW 3</t>
  </si>
  <si>
    <t>-1402454524</t>
  </si>
  <si>
    <t>114</t>
  </si>
  <si>
    <t>7596460375</t>
  </si>
  <si>
    <t>Náhradní díly k EPS MHU 110 Deska síťová</t>
  </si>
  <si>
    <t>-1326984989</t>
  </si>
  <si>
    <t>115</t>
  </si>
  <si>
    <t>7596460380</t>
  </si>
  <si>
    <t>Náhradní díly k EPS MHU 110 Deska linková MHU 110/111</t>
  </si>
  <si>
    <t>1120549904</t>
  </si>
  <si>
    <t>116</t>
  </si>
  <si>
    <t>7596460385</t>
  </si>
  <si>
    <t>Náhradní díly k EPS MHU 110 Štítek klávesnice fóliový</t>
  </si>
  <si>
    <t>-250582171</t>
  </si>
  <si>
    <t>117</t>
  </si>
  <si>
    <t>7596460400</t>
  </si>
  <si>
    <t>Náhradní díly k EPS MHU 111 Deska systémová - HW 2</t>
  </si>
  <si>
    <t>-1785182111</t>
  </si>
  <si>
    <t>118</t>
  </si>
  <si>
    <t>7596460405</t>
  </si>
  <si>
    <t>Náhradní díly k EPS MHU 111 Deska systémová - HW 3</t>
  </si>
  <si>
    <t>-192591381</t>
  </si>
  <si>
    <t>119</t>
  </si>
  <si>
    <t>7596460410</t>
  </si>
  <si>
    <t>Náhradní díly k EPS MHU 111 Deska ovládání</t>
  </si>
  <si>
    <t>1796138548</t>
  </si>
  <si>
    <t>120</t>
  </si>
  <si>
    <t>7596460415</t>
  </si>
  <si>
    <t>Náhradní díly k EPS MHU 111 Displej sestavený</t>
  </si>
  <si>
    <t>116913463</t>
  </si>
  <si>
    <t>121</t>
  </si>
  <si>
    <t>7596460420</t>
  </si>
  <si>
    <t>Náhradní díly k EPS MHU 111 Deska zdroje - HW 2</t>
  </si>
  <si>
    <t>1972096959</t>
  </si>
  <si>
    <t>122</t>
  </si>
  <si>
    <t>7596460425</t>
  </si>
  <si>
    <t>Náhradní díly k EPS MHU 111 Deska zdroje - HW 3</t>
  </si>
  <si>
    <t>880832028</t>
  </si>
  <si>
    <t>123</t>
  </si>
  <si>
    <t>7596460430</t>
  </si>
  <si>
    <t>Náhradní díly k EPS MHU 111 Deska síťová</t>
  </si>
  <si>
    <t>-1507769886</t>
  </si>
  <si>
    <t>124</t>
  </si>
  <si>
    <t>7596460435</t>
  </si>
  <si>
    <t>Náhradní díly k EPS MHU 111 Štítek klávesnice fóliový</t>
  </si>
  <si>
    <t>1092452546</t>
  </si>
  <si>
    <t>125</t>
  </si>
  <si>
    <t>7596460450</t>
  </si>
  <si>
    <t>Náhradní díly k EPS MHU 113 Deska smyček</t>
  </si>
  <si>
    <t>-176529428</t>
  </si>
  <si>
    <t>192</t>
  </si>
  <si>
    <t>7596470010</t>
  </si>
  <si>
    <t>ASHS Sigma CP, 2 smyčky, povrchová montáž</t>
  </si>
  <si>
    <t>-1353745484</t>
  </si>
  <si>
    <t>193</t>
  </si>
  <si>
    <t>7596470020</t>
  </si>
  <si>
    <t>ASHS Sigma CP, 2 smyčky, zápustná montáž</t>
  </si>
  <si>
    <t>-388097242</t>
  </si>
  <si>
    <t>194</t>
  </si>
  <si>
    <t>7596470030</t>
  </si>
  <si>
    <t>ASHS Sigma CP, 4 smyčky, povrchová montáž</t>
  </si>
  <si>
    <t>226937847</t>
  </si>
  <si>
    <t>249</t>
  </si>
  <si>
    <t>7596470580</t>
  </si>
  <si>
    <t>ASHS Výstražné značení - hasicí systém FM-200 - samolepka</t>
  </si>
  <si>
    <t>985506637</t>
  </si>
  <si>
    <t>250</t>
  </si>
  <si>
    <t>7596470590</t>
  </si>
  <si>
    <t>ASHS Výstražné značení - manuální spouštění FM-200 - samolepka</t>
  </si>
  <si>
    <t>-1471719798</t>
  </si>
  <si>
    <t>251</t>
  </si>
  <si>
    <t>7596470600</t>
  </si>
  <si>
    <t>ASHS Výstražné značení - nepovolaným vstup zakázán - samolepka</t>
  </si>
  <si>
    <t>-1763032738</t>
  </si>
  <si>
    <t>252</t>
  </si>
  <si>
    <t>7596470610</t>
  </si>
  <si>
    <t>ASHS Výstražné značení - zákaz kouření - samolepka</t>
  </si>
  <si>
    <t>-1905794349</t>
  </si>
  <si>
    <t>253</t>
  </si>
  <si>
    <t>7596470620</t>
  </si>
  <si>
    <t>ASHS Sada popisů na tlakovou nádobu CZ/EN</t>
  </si>
  <si>
    <t>-1796856795</t>
  </si>
  <si>
    <t>254</t>
  </si>
  <si>
    <t>7596470628</t>
  </si>
  <si>
    <t>ASHS hasivo FE-36</t>
  </si>
  <si>
    <t>kg</t>
  </si>
  <si>
    <t>892715875</t>
  </si>
  <si>
    <t>255</t>
  </si>
  <si>
    <t>7596470630</t>
  </si>
  <si>
    <t>ASHS hasivo FM-200</t>
  </si>
  <si>
    <t>-378583275</t>
  </si>
  <si>
    <t>256</t>
  </si>
  <si>
    <t>7596470650</t>
  </si>
  <si>
    <t>ASHS ústředna FK-start2</t>
  </si>
  <si>
    <t>-773163228</t>
  </si>
  <si>
    <t>257</t>
  </si>
  <si>
    <t>7596470655</t>
  </si>
  <si>
    <t>ASHS expander 80 pro 8 ventilů</t>
  </si>
  <si>
    <t>1026147013</t>
  </si>
  <si>
    <t>258</t>
  </si>
  <si>
    <t>7596470665</t>
  </si>
  <si>
    <t>ASHS tlač.hlásič START</t>
  </si>
  <si>
    <t>2106534800</t>
  </si>
  <si>
    <t>259</t>
  </si>
  <si>
    <t>7596470670</t>
  </si>
  <si>
    <t>ASHS tlač.hlásič STOP</t>
  </si>
  <si>
    <t>1505907473</t>
  </si>
  <si>
    <t>260</t>
  </si>
  <si>
    <t>7596470675</t>
  </si>
  <si>
    <t>ASHS optickokouřový napěťový ORBIS Multisensor</t>
  </si>
  <si>
    <t>789004290</t>
  </si>
  <si>
    <t>261</t>
  </si>
  <si>
    <t>7596470680</t>
  </si>
  <si>
    <t>ASHS patice ORBIS Multisensor</t>
  </si>
  <si>
    <t>1987514855</t>
  </si>
  <si>
    <t>262</t>
  </si>
  <si>
    <t>7596470685</t>
  </si>
  <si>
    <t>ASHS optickoakustická signalizace SONOS červená</t>
  </si>
  <si>
    <t>-1248597461</t>
  </si>
  <si>
    <t>263</t>
  </si>
  <si>
    <t>7596470690</t>
  </si>
  <si>
    <t>ASHS optickoakustická signalizace SONOS oranžová</t>
  </si>
  <si>
    <t>238503404</t>
  </si>
  <si>
    <t>264</t>
  </si>
  <si>
    <t>7596480010</t>
  </si>
  <si>
    <t>Měřící, zkušební a montážní přípravky a kabely Zkušební plyn s výsuvným aplikátorem</t>
  </si>
  <si>
    <t>-653600154</t>
  </si>
  <si>
    <t>265</t>
  </si>
  <si>
    <t>7596480015</t>
  </si>
  <si>
    <t>Měřící, zkušební a montážní přípravky a kabely Zkušební plyn SOLO A3-001 k MHY 506</t>
  </si>
  <si>
    <t>-2100828503</t>
  </si>
  <si>
    <t>266</t>
  </si>
  <si>
    <t>7596480030</t>
  </si>
  <si>
    <t>Měřící, zkušební a montážní přípravky a kabely Hlavice pro kontrolu hlásičů teplot a plamene k MHG 120,123,124,161,185,142,220,231,241,242,261,282,283</t>
  </si>
  <si>
    <t>993847667</t>
  </si>
  <si>
    <t>267</t>
  </si>
  <si>
    <t>7596480040</t>
  </si>
  <si>
    <t>Měřící, zkušební a montážní přípravky a kabely Zdroj s brašnou k MHY 533</t>
  </si>
  <si>
    <t>1620234314</t>
  </si>
  <si>
    <t>268</t>
  </si>
  <si>
    <t>7596480050</t>
  </si>
  <si>
    <t xml:space="preserve">Měřící, zkušební a montážní přípravky a kabely Hlavice montážní  (MHG 120,123,124,141,220,241,320,341)</t>
  </si>
  <si>
    <t>1248486084</t>
  </si>
  <si>
    <t>269</t>
  </si>
  <si>
    <t>7596480055</t>
  </si>
  <si>
    <t>Měřící, zkušební a montážní přípravky a kabely Hlavice s nástavcem (MHG 181,142,185,381)</t>
  </si>
  <si>
    <t>-576806255</t>
  </si>
  <si>
    <t>270</t>
  </si>
  <si>
    <t>7596480070</t>
  </si>
  <si>
    <t>Měřící, zkušební a montážní přípravky a kabely Zkušební a montážní tyč 2,9m</t>
  </si>
  <si>
    <t>-1958339610</t>
  </si>
  <si>
    <t>271</t>
  </si>
  <si>
    <t>7596480075</t>
  </si>
  <si>
    <t>Měřící, zkušební a montážní přípravky a kabely Zkušební a montážní tyč 3,9m</t>
  </si>
  <si>
    <t>-236175119</t>
  </si>
  <si>
    <t>272</t>
  </si>
  <si>
    <t>7596480080</t>
  </si>
  <si>
    <t>Měřící, zkušební a montážní přípravky a kabely Redukce k tyči GAR pro nasazení montážních a zkušebních hlavic</t>
  </si>
  <si>
    <t>-1690534449</t>
  </si>
  <si>
    <t>273</t>
  </si>
  <si>
    <t>7596480085</t>
  </si>
  <si>
    <t xml:space="preserve">Měřící, zkušební a montážní přípravky a kabely Redukce k tyči MTT  pro nasazení montážních a zkušebních hlavic</t>
  </si>
  <si>
    <t>-1242116529</t>
  </si>
  <si>
    <t>274</t>
  </si>
  <si>
    <t>7596480100</t>
  </si>
  <si>
    <t>Měřící, zkušební a montážní přípravky a kabely Klíč k tlačítkovému hlásiči MHA 108, 141, 901, 902</t>
  </si>
  <si>
    <t>1142471560</t>
  </si>
  <si>
    <t>275</t>
  </si>
  <si>
    <t>7596480105</t>
  </si>
  <si>
    <t>Měřící, zkušební a montážní přípravky a kabely Klíč speciální k tlačítkovému hlásiči MHA 143-4, MHA 181-3</t>
  </si>
  <si>
    <t>534097827</t>
  </si>
  <si>
    <t>276</t>
  </si>
  <si>
    <t>7596480110</t>
  </si>
  <si>
    <t>Měřící, zkušební a montážní přípravky a kabely Klíč sl.8 na těžké hlásiče</t>
  </si>
  <si>
    <t>333226981</t>
  </si>
  <si>
    <t>277</t>
  </si>
  <si>
    <t>7596480140</t>
  </si>
  <si>
    <t xml:space="preserve">Měřící, zkušební a montážní přípravky a kabely Přípravek adresovací a kontrolní se základním  příslušenstvím</t>
  </si>
  <si>
    <t>769389020</t>
  </si>
  <si>
    <t>278</t>
  </si>
  <si>
    <t>7596480160</t>
  </si>
  <si>
    <t>Měřící, zkušební a montážní přípravky a kabely Kabel pro měření na lince</t>
  </si>
  <si>
    <t>1035484965</t>
  </si>
  <si>
    <t>279</t>
  </si>
  <si>
    <t>7596480165</t>
  </si>
  <si>
    <t>Měřící, zkušební a montážní přípravky a kabely Kabel propojovací k MHY 535 (MHY 419, 921, 922, MHG 661, MHG 662, MHG 942)</t>
  </si>
  <si>
    <t>-721813824</t>
  </si>
  <si>
    <t>280</t>
  </si>
  <si>
    <t>7596480170</t>
  </si>
  <si>
    <t>Měřící, zkušební a montážní přípravky a kabely Kabel PC/ústředna pro konfiguraci MHU 109</t>
  </si>
  <si>
    <t>327772783</t>
  </si>
  <si>
    <t>281</t>
  </si>
  <si>
    <t>7596480175</t>
  </si>
  <si>
    <t>Měřící, zkušební a montážní přípravky a kabely Synchronizační propojka pro MHU 111</t>
  </si>
  <si>
    <t>2004156439</t>
  </si>
  <si>
    <t>282</t>
  </si>
  <si>
    <t>7596480200</t>
  </si>
  <si>
    <t>Měřící, zkušební a montážní přípravky a kabely Zásuvka sestavená k MHY 535 (lehké hlásiče MHG x2x, x4x)</t>
  </si>
  <si>
    <t>1350319658</t>
  </si>
  <si>
    <t>283</t>
  </si>
  <si>
    <t>7596480210</t>
  </si>
  <si>
    <t>Měřící, zkušební a montážní přípravky a kabely Svorkovnice sestavená k MHY 535 (pro těžké hlásiče)</t>
  </si>
  <si>
    <t>485200689</t>
  </si>
  <si>
    <t>284</t>
  </si>
  <si>
    <t>7596480220</t>
  </si>
  <si>
    <t>Měřící, zkušební a montážní přípravky a kabely Adaptér napájecí k MHY 535</t>
  </si>
  <si>
    <t>191594751</t>
  </si>
  <si>
    <t>285</t>
  </si>
  <si>
    <t>7596480400</t>
  </si>
  <si>
    <t xml:space="preserve">Měřící, zkušební a montážní přípravky a kabely Hnědý stíněný kabel 1x2x0,8  PH120-R dle ZP-27/2008, B2caS1D0 dle PrEN 50399:07,</t>
  </si>
  <si>
    <t>-1537806828</t>
  </si>
  <si>
    <t>286</t>
  </si>
  <si>
    <t>7596480405</t>
  </si>
  <si>
    <t xml:space="preserve">Měřící, zkušební a montážní přípravky a kabely Hnědý stíněný kabel 2x2x0,8  PH120-R dle ZP-27/2008, B2caS1D0 dle PrEN 50399:07,</t>
  </si>
  <si>
    <t>-1054662047</t>
  </si>
  <si>
    <t>287</t>
  </si>
  <si>
    <t>7596480410</t>
  </si>
  <si>
    <t xml:space="preserve">Měřící, zkušební a montážní přípravky a kabely Hnědý stíněný kabel 4x2x0,8  PH120-R B2caS1D0</t>
  </si>
  <si>
    <t>307712094</t>
  </si>
  <si>
    <t>288</t>
  </si>
  <si>
    <t>7596480415</t>
  </si>
  <si>
    <t>Měřící, zkušební a montážní přípravky a kabely Oranžový stíněný kabel 1x2x0,8, B2caS1D0</t>
  </si>
  <si>
    <t>-1050001093</t>
  </si>
  <si>
    <t>289</t>
  </si>
  <si>
    <t>7596480420</t>
  </si>
  <si>
    <t>Měřící, zkušební a montážní přípravky a kabely Oranžový stíněný kabel 2x2x0,8, B2caS1D0</t>
  </si>
  <si>
    <t>-1016390041</t>
  </si>
  <si>
    <t>299</t>
  </si>
  <si>
    <t>7596480600</t>
  </si>
  <si>
    <t>Měřící, zkušební a montážní přípravky a kabely KOPOS, č. 8135, KRABICE, IP54 (8595057691612)</t>
  </si>
  <si>
    <t>-1323807882</t>
  </si>
  <si>
    <t>300</t>
  </si>
  <si>
    <t>7596480605</t>
  </si>
  <si>
    <t>Měřící, zkušební a montážní přípravky a kabely KOPOS, č. KSK 100, KRABICE, IP66 (8595568919144)</t>
  </si>
  <si>
    <t>1047355274</t>
  </si>
  <si>
    <t>301</t>
  </si>
  <si>
    <t>7596480610</t>
  </si>
  <si>
    <t>Měřící, zkušební a montážní přípravky a kabely KOPOS, č. 8117, KRABICE PANCÉŘOVÁ (8595568912480)</t>
  </si>
  <si>
    <t>712677692</t>
  </si>
  <si>
    <t>311</t>
  </si>
  <si>
    <t>7596490010</t>
  </si>
  <si>
    <t>Ostatní Provozní kniha Provozní kniha EPS, LDP, ASHS</t>
  </si>
  <si>
    <t>1849180817</t>
  </si>
  <si>
    <t>126</t>
  </si>
  <si>
    <t>7596460455</t>
  </si>
  <si>
    <t>Náhradní díly k EPS MHU 113 Deska síťová</t>
  </si>
  <si>
    <t>-424139295</t>
  </si>
  <si>
    <t>127</t>
  </si>
  <si>
    <t>7596460460</t>
  </si>
  <si>
    <t>Náhradní díly k EPS MHU 113 Štítek klávesnice fóliový MHU 113</t>
  </si>
  <si>
    <t>-25837697</t>
  </si>
  <si>
    <t>7596460600</t>
  </si>
  <si>
    <t>Náhradní díly k EPS Akumulátor 8,4V,110mAh (MHY 909,910)</t>
  </si>
  <si>
    <t>829475483</t>
  </si>
  <si>
    <t>129</t>
  </si>
  <si>
    <t>7596460605</t>
  </si>
  <si>
    <t>Náhradní díly k EPS Akumulátor Zálohovací baterie paměti (MHU 106, MHS 805)</t>
  </si>
  <si>
    <t>47147072</t>
  </si>
  <si>
    <t>130</t>
  </si>
  <si>
    <t>7596460610</t>
  </si>
  <si>
    <t>Náhradní díly k EPS Akumulátor do MHS 809 - 4.8V/200mAh NiCd</t>
  </si>
  <si>
    <t>1614213778</t>
  </si>
  <si>
    <t>131</t>
  </si>
  <si>
    <t>7596460630</t>
  </si>
  <si>
    <t>Náhradní díly k EPS Kryty pro akumulátory sáček montážní</t>
  </si>
  <si>
    <t>-683212195</t>
  </si>
  <si>
    <t>132</t>
  </si>
  <si>
    <t>7596460635</t>
  </si>
  <si>
    <t xml:space="preserve">Náhradní díly k EPS Kryty pro akumulátory 12V, 7Ah  rozměry 125x168x72mm</t>
  </si>
  <si>
    <t>-81266527</t>
  </si>
  <si>
    <t>133</t>
  </si>
  <si>
    <t>7596460640</t>
  </si>
  <si>
    <t>Náhradní díly k EPS Kryty pro akumulátory 12V, 17Ah rozměry 160x210x82mm</t>
  </si>
  <si>
    <t>103068686</t>
  </si>
  <si>
    <t>134</t>
  </si>
  <si>
    <t>7596460645</t>
  </si>
  <si>
    <t>Náhradní díly k EPS Kryty pro akumulátory 12V, 26Ah rozměry 206x215x165mm</t>
  </si>
  <si>
    <t>1391273002</t>
  </si>
  <si>
    <t>135</t>
  </si>
  <si>
    <t>7596460650</t>
  </si>
  <si>
    <t>Náhradní díly k EPS Kryty pro akumulátory 12V, 40Ah rozměry 200x230x175mm</t>
  </si>
  <si>
    <t>-1802026169</t>
  </si>
  <si>
    <t>136</t>
  </si>
  <si>
    <t>7596460670</t>
  </si>
  <si>
    <t>Náhradní díly k EPS Posilovací zdroje CPD certifikované 24V dle ČSN EN 54-4 v krytu, IP 30, 24Vss/2A, dopor. AKU 2x 17Ah</t>
  </si>
  <si>
    <t>-1724948808</t>
  </si>
  <si>
    <t>137</t>
  </si>
  <si>
    <t>7596460675</t>
  </si>
  <si>
    <t>Náhradní díly k EPS Posilovací zdroje CPD certifikované 24V dle ČSN EN 54-5 v krytu, IP 30, 24Vss/5A, dopor. AKU 2x 17Ah</t>
  </si>
  <si>
    <t>1221674836</t>
  </si>
  <si>
    <t>138</t>
  </si>
  <si>
    <t>7596460700</t>
  </si>
  <si>
    <t>Náhradní díly k EPS Posilovací zdroje Tiskárna</t>
  </si>
  <si>
    <t>1178482370</t>
  </si>
  <si>
    <t>139</t>
  </si>
  <si>
    <t>7597110000</t>
  </si>
  <si>
    <t>EZS Ústředna integrovaná jako softwarový modul do ústředny diagnostiky s BAT a LAN komunikátorem</t>
  </si>
  <si>
    <t>-344667242</t>
  </si>
  <si>
    <t>140</t>
  </si>
  <si>
    <t>7597110326</t>
  </si>
  <si>
    <t>EZS Ústředna až 48 zón a 8 grup v krytu bez klávesnice, s komunikátorem a zdrojem</t>
  </si>
  <si>
    <t>-361744321</t>
  </si>
  <si>
    <t>141</t>
  </si>
  <si>
    <t>7597110327</t>
  </si>
  <si>
    <t>EZS Ústředna až 48 zón a 8 grup v krytu s klávesnicí CP041 s dotykovým diplejem, komunikátorem a zdrojem</t>
  </si>
  <si>
    <t>-1141386917</t>
  </si>
  <si>
    <t>142</t>
  </si>
  <si>
    <t>7597110328</t>
  </si>
  <si>
    <t>EZS Ústředna až 48 zón a 8 grup v krytu s klávesnicí MK7, komunikátorem, zdrojem a akumulátorem UT12180</t>
  </si>
  <si>
    <t>-1379711518</t>
  </si>
  <si>
    <t>143</t>
  </si>
  <si>
    <t>7597110329</t>
  </si>
  <si>
    <t>EZS Ústředna až 48 zón a 8 grup v krytu s klávesnicí CP050 (MK8), komunikátorem, zdrojem a akumulátorem UT12180</t>
  </si>
  <si>
    <t>19196757</t>
  </si>
  <si>
    <t>144</t>
  </si>
  <si>
    <t>7597110330</t>
  </si>
  <si>
    <t>EZS Üstředna až 96 zón a 16 grup v krytu bez klávesnice, s komunikátorem a zdrojem</t>
  </si>
  <si>
    <t>-1413502155</t>
  </si>
  <si>
    <t>145</t>
  </si>
  <si>
    <t>7597110331</t>
  </si>
  <si>
    <t>EZS Ústředna až 96 zón a 16 grup v krytu s klávesnicí CP041 s dotykovým diplejem, komunikátorem a zdrojem</t>
  </si>
  <si>
    <t>504604527</t>
  </si>
  <si>
    <t>146</t>
  </si>
  <si>
    <t>7597110338</t>
  </si>
  <si>
    <t>EZS LCD klávesnice pro ústředny GD</t>
  </si>
  <si>
    <t>-1099979521</t>
  </si>
  <si>
    <t>147</t>
  </si>
  <si>
    <t>7597110345</t>
  </si>
  <si>
    <t>EZS Koncentrátor v plastovém krytu pro 8 zón a 4 PGM výstupy</t>
  </si>
  <si>
    <t>1309247610</t>
  </si>
  <si>
    <t>148</t>
  </si>
  <si>
    <t>7597110351</t>
  </si>
  <si>
    <t>EZS Posilovací zdroj 2,75 A</t>
  </si>
  <si>
    <t>449980992</t>
  </si>
  <si>
    <t>149</t>
  </si>
  <si>
    <t>7597110352</t>
  </si>
  <si>
    <t>EZS Systémový Ethernet (TCP/IP) komunikátor bez krytu, nové HW provedení</t>
  </si>
  <si>
    <t>-1021101726</t>
  </si>
  <si>
    <t>150</t>
  </si>
  <si>
    <t>7597110358</t>
  </si>
  <si>
    <t>EZS Jednosměrné externí rozhraní RS-232 v plastovém krytu</t>
  </si>
  <si>
    <t>-1803532023</t>
  </si>
  <si>
    <t>151</t>
  </si>
  <si>
    <t>7597110361</t>
  </si>
  <si>
    <t>EZS systémový GSM v kovovém krytu pro posílání SMS a volání uživateli</t>
  </si>
  <si>
    <t>1555337929</t>
  </si>
  <si>
    <t>152</t>
  </si>
  <si>
    <t>7597110434</t>
  </si>
  <si>
    <t>EZS Interní TCP IP komunikátor</t>
  </si>
  <si>
    <t>-1502399713</t>
  </si>
  <si>
    <t>153</t>
  </si>
  <si>
    <t>7597110882</t>
  </si>
  <si>
    <t>EZS PIR detektor pro dloudé chodby s dosahem 30m</t>
  </si>
  <si>
    <t>-2136142990</t>
  </si>
  <si>
    <t>154</t>
  </si>
  <si>
    <t>7597110893</t>
  </si>
  <si>
    <t>EZS PIR detektor s půlkulovou čočkou a dosahem 15m</t>
  </si>
  <si>
    <t>1205396518</t>
  </si>
  <si>
    <t>155</t>
  </si>
  <si>
    <t>7597110930</t>
  </si>
  <si>
    <t>EZS PIR detektor s dosahem 12 m</t>
  </si>
  <si>
    <t>39985901</t>
  </si>
  <si>
    <t>156</t>
  </si>
  <si>
    <t>7597110932</t>
  </si>
  <si>
    <t>EZS PIR detektor stropní s dosahem průměr až 12m</t>
  </si>
  <si>
    <t>-1762940914</t>
  </si>
  <si>
    <t>157</t>
  </si>
  <si>
    <t>7597110963</t>
  </si>
  <si>
    <t>EZS Duální detektor s dosahem 15m</t>
  </si>
  <si>
    <t>-1512027587</t>
  </si>
  <si>
    <t>158</t>
  </si>
  <si>
    <t>7597110964</t>
  </si>
  <si>
    <t>EZS Duální detektor s dosahem 15m a funkcí antimasking</t>
  </si>
  <si>
    <t>1774141797</t>
  </si>
  <si>
    <t>159</t>
  </si>
  <si>
    <t>7597110966</t>
  </si>
  <si>
    <t>EZS Kombinace PIR detektoru s dosahem 15m a detektoru tříštění skla s dosahem 10m</t>
  </si>
  <si>
    <t>-1056991526</t>
  </si>
  <si>
    <t>160</t>
  </si>
  <si>
    <t>7597110996</t>
  </si>
  <si>
    <t>EZS Kloubový držák na stěnu</t>
  </si>
  <si>
    <t>-1576197494</t>
  </si>
  <si>
    <t>161</t>
  </si>
  <si>
    <t>7597110997</t>
  </si>
  <si>
    <t>EZS Kloubový držák na strop</t>
  </si>
  <si>
    <t>-1075376930</t>
  </si>
  <si>
    <t>162</t>
  </si>
  <si>
    <t>7597111004</t>
  </si>
  <si>
    <t>EZS Kloubový držák pro rohovou montáž</t>
  </si>
  <si>
    <t>710776172</t>
  </si>
  <si>
    <t>163</t>
  </si>
  <si>
    <t>7597111031</t>
  </si>
  <si>
    <t>EZS Detektor tříštění skla s dosahem až 9m</t>
  </si>
  <si>
    <t>-239838853</t>
  </si>
  <si>
    <t>164</t>
  </si>
  <si>
    <t>7597111063</t>
  </si>
  <si>
    <t>EZS MG kontakt povrchový se dvěmi svorkami, podložkami a krytkou šroubů</t>
  </si>
  <si>
    <t>567606396</t>
  </si>
  <si>
    <t>165</t>
  </si>
  <si>
    <t>7597111064</t>
  </si>
  <si>
    <t>EZS MG kontakt se svorkovnicí a dvěmi kontakty s pracovní mezerou 15 mm</t>
  </si>
  <si>
    <t>1158801992</t>
  </si>
  <si>
    <t>166</t>
  </si>
  <si>
    <t>7597111067</t>
  </si>
  <si>
    <t>EZS MG kontakt se svorkovnicí a NO výstupem, pracovní mezera 15mm</t>
  </si>
  <si>
    <t>-543378267</t>
  </si>
  <si>
    <t>167</t>
  </si>
  <si>
    <t>7597111070</t>
  </si>
  <si>
    <t>EZS MG kontakt povrchový plastový s kolmo vyvedenými vodiči délky 3m</t>
  </si>
  <si>
    <t>1749822268</t>
  </si>
  <si>
    <t>168</t>
  </si>
  <si>
    <t>7597111071</t>
  </si>
  <si>
    <t>EZS MG kontakt čtyřdrátový s pracovní mezerou 20 mm</t>
  </si>
  <si>
    <t>649307631</t>
  </si>
  <si>
    <t>169</t>
  </si>
  <si>
    <t>7597111090</t>
  </si>
  <si>
    <t>EZS MG kontakt závrtný čtyřdrátový s pracovní mezerou 16 mm</t>
  </si>
  <si>
    <t>2117483493</t>
  </si>
  <si>
    <t>170</t>
  </si>
  <si>
    <t>7597111091</t>
  </si>
  <si>
    <t>EZS MG kontakt závrtný čtyřdrátový se 2 kontakty a pracovní mezerou 25mm</t>
  </si>
  <si>
    <t>250278709</t>
  </si>
  <si>
    <t>171</t>
  </si>
  <si>
    <t>7597111135</t>
  </si>
  <si>
    <t>EZS Tísňové tlačítko mžikové s přepínacím kontaktem</t>
  </si>
  <si>
    <t>-674046645</t>
  </si>
  <si>
    <t>172</t>
  </si>
  <si>
    <t>7597111146</t>
  </si>
  <si>
    <t>EZS Zálohovaná plastová siréna venkovní 110dB/1m s majákem a akumulátorem</t>
  </si>
  <si>
    <t>229327258</t>
  </si>
  <si>
    <t>173</t>
  </si>
  <si>
    <t>7597111148</t>
  </si>
  <si>
    <t>EZS Zálohovaná leštěná kovová siréna venkovní 118dB/1m s majákem a akumulátorem</t>
  </si>
  <si>
    <t>634590261</t>
  </si>
  <si>
    <t>174</t>
  </si>
  <si>
    <t>7597111151</t>
  </si>
  <si>
    <t>EZS Nezálohovaná plastová vnitřní siréna 111dB/1m</t>
  </si>
  <si>
    <t>1892003562</t>
  </si>
  <si>
    <t>175</t>
  </si>
  <si>
    <t>7597111152</t>
  </si>
  <si>
    <t>EZS Nezálohovaná plastová vnitřní siréna 115dB/1m s červeným majákem</t>
  </si>
  <si>
    <t>-1145141187</t>
  </si>
  <si>
    <t>176</t>
  </si>
  <si>
    <t>7597111157</t>
  </si>
  <si>
    <t>EZS Nezálohovaná plastová vnitřní siréna 110dB/1m miniaturní</t>
  </si>
  <si>
    <t>-1259391218</t>
  </si>
  <si>
    <t>177</t>
  </si>
  <si>
    <t>7597111169</t>
  </si>
  <si>
    <t>EZS Hlasový komunikátor s jednou zprávou na 4 telefonní čísla</t>
  </si>
  <si>
    <t>-1595966244</t>
  </si>
  <si>
    <t>178</t>
  </si>
  <si>
    <t>7597111170</t>
  </si>
  <si>
    <t>EZS Hlasový komunikátor se dvěmi zprávami na 16 telefonních čísel</t>
  </si>
  <si>
    <t>1021142816</t>
  </si>
  <si>
    <t>179</t>
  </si>
  <si>
    <t>7597111171</t>
  </si>
  <si>
    <t>EZS GSM brána v krytu simuluje / zálohuje telefonní linku a má 4 informační výstupy</t>
  </si>
  <si>
    <t>-1932613335</t>
  </si>
  <si>
    <t>180</t>
  </si>
  <si>
    <t>7597111172</t>
  </si>
  <si>
    <t>EZS GSM brána v krytu simuluje / zálohuje telefonní linku a má 4 vstupy pro SMS</t>
  </si>
  <si>
    <t>-344669940</t>
  </si>
  <si>
    <t>181</t>
  </si>
  <si>
    <t>7597111200</t>
  </si>
  <si>
    <t>EZS Modul spínaného zdroje 13,8Vss / 5A</t>
  </si>
  <si>
    <t>-379170013</t>
  </si>
  <si>
    <t>182</t>
  </si>
  <si>
    <t>7597111201</t>
  </si>
  <si>
    <t>EZS Modul spínaného zdroje 13,8Vss / 10A</t>
  </si>
  <si>
    <t>-1788509908</t>
  </si>
  <si>
    <t>183</t>
  </si>
  <si>
    <t>7597111237</t>
  </si>
  <si>
    <t>EZS Omezovač dobíjecího proudu do akumulátoru a odpojovač vybitého akumulátoru</t>
  </si>
  <si>
    <t>-2100590789</t>
  </si>
  <si>
    <t>184</t>
  </si>
  <si>
    <t>7597111251</t>
  </si>
  <si>
    <t>EZS Modul SA-CTE - čtečka bezkontaktních karet ( 2 vstupy čidla a 1 výstup akční člen)</t>
  </si>
  <si>
    <t>2090819264</t>
  </si>
  <si>
    <t>185</t>
  </si>
  <si>
    <t>7597111252</t>
  </si>
  <si>
    <t>EZS Modul SA-KON - modul rozšíření vstupů ( 4 vstupy čidel a 2 výstupy akční člen)</t>
  </si>
  <si>
    <t>-1568051513</t>
  </si>
  <si>
    <t>186</t>
  </si>
  <si>
    <t>7597111253</t>
  </si>
  <si>
    <t>EZS Adresný SW CFG server KP2017 nebo GDS</t>
  </si>
  <si>
    <t>496618679</t>
  </si>
  <si>
    <t>187</t>
  </si>
  <si>
    <t>7597111255</t>
  </si>
  <si>
    <t>EZS Kombinovaný detektor kouře a teplot s drátovým připojením</t>
  </si>
  <si>
    <t>-814263827</t>
  </si>
  <si>
    <t>188</t>
  </si>
  <si>
    <t>7597111256</t>
  </si>
  <si>
    <t>EZS Dveřní kontakt pro montáž z vnitřní strany dveří, na svorkách při zavření dveří odpor blízký nule a při otevření dveří odpor blízký nekonečnu</t>
  </si>
  <si>
    <t>-678617553</t>
  </si>
  <si>
    <t>189</t>
  </si>
  <si>
    <t>7597111257</t>
  </si>
  <si>
    <t>EZS Spínač osvětlení pro připojení na modul SA-CTE nebo SA-KON</t>
  </si>
  <si>
    <t>1855304254</t>
  </si>
  <si>
    <t>190</t>
  </si>
  <si>
    <t>7597111258</t>
  </si>
  <si>
    <t>EZS Instalační materiál pro instalaci EZS ústředny s integrací do diagnostické ústředny</t>
  </si>
  <si>
    <t>781646996</t>
  </si>
  <si>
    <t>PS 05 - Prohlídky a revize ASHS</t>
  </si>
  <si>
    <t>7596473020</t>
  </si>
  <si>
    <t>Tlaková zkouška lahví s plynem pro ASHS poškozujícím ozónovou sféru (Kjótský protokol)</t>
  </si>
  <si>
    <t>580133138</t>
  </si>
  <si>
    <t>7596473025</t>
  </si>
  <si>
    <t>Tlaková zkouška lahví s plynem pro ASHS nepoškozujícím ozónovou sféru (Kjótský protokol)</t>
  </si>
  <si>
    <t>-875386225</t>
  </si>
  <si>
    <t>7596473040</t>
  </si>
  <si>
    <t>Doplnění hasiva (plynu) poškozujícím ozónovou sféru (Kjótský protokol)</t>
  </si>
  <si>
    <t>-1820504096</t>
  </si>
  <si>
    <t>7596473045</t>
  </si>
  <si>
    <t>Doplnění hasiva (plynu) nepoškozujícím ozónovou sféru (Kjótský protokol)</t>
  </si>
  <si>
    <t>1408309359</t>
  </si>
  <si>
    <t>7596474010</t>
  </si>
  <si>
    <t>ASHS - zkouška činnosti při provozu půlroční cyklus</t>
  </si>
  <si>
    <t>555013264</t>
  </si>
  <si>
    <t>7596474020</t>
  </si>
  <si>
    <t>ASHS - kontrola provozuschopnosti roční cyklus</t>
  </si>
  <si>
    <t>72860049</t>
  </si>
  <si>
    <t>7596474030</t>
  </si>
  <si>
    <t>ASHS - kontrola provozuschopnosti včetně průchodnosti potrubí, dvouletý cyklus</t>
  </si>
  <si>
    <t>701649645</t>
  </si>
  <si>
    <t>7596474040</t>
  </si>
  <si>
    <t>ASHS - kontrola provozuschopnosti včetně kontroly tlakových lahví, pětiletý cyklus</t>
  </si>
  <si>
    <t>-292166935</t>
  </si>
  <si>
    <t>7596474110</t>
  </si>
  <si>
    <t>ASHS - ZDP zkouška činnosti při provozu systém do 10 hlásičů požáru půlroční cyklus</t>
  </si>
  <si>
    <t>-10124642</t>
  </si>
  <si>
    <t>7596474120</t>
  </si>
  <si>
    <t>ASHS - ZDP kontrola provozuschopnosti systém do 10 hlásičů požáru roční cyklus</t>
  </si>
  <si>
    <t>-901040165</t>
  </si>
  <si>
    <t>7598095657</t>
  </si>
  <si>
    <t>Vyhotovení revizní správy ASHS - autonomní samočinný hasící systém</t>
  </si>
  <si>
    <t>-1064614283</t>
  </si>
  <si>
    <t>PS 02 - Montáž a demontáž EPS</t>
  </si>
  <si>
    <t>7590555350</t>
  </si>
  <si>
    <t>Ukončení stíněného kabelu v zařízení EZS a EPS do 2 P 0,5</t>
  </si>
  <si>
    <t>938834850</t>
  </si>
  <si>
    <t>7590555352</t>
  </si>
  <si>
    <t>Ukončení stíněného kabelu v zařízení EZS a EPS do 5 P 0,5</t>
  </si>
  <si>
    <t>1842806297</t>
  </si>
  <si>
    <t>7590555354</t>
  </si>
  <si>
    <t>Ukončení stíněného kabelu v zařízení EZS a EPS do 10 P 0,5</t>
  </si>
  <si>
    <t>-1694366964</t>
  </si>
  <si>
    <t>7596415010</t>
  </si>
  <si>
    <t>Montáž ústředny EPS konvenční pro 1 smyčku</t>
  </si>
  <si>
    <t>2110662308</t>
  </si>
  <si>
    <t>7596415015</t>
  </si>
  <si>
    <t>Montáž ústředny EPS konvenční do 8 smyček</t>
  </si>
  <si>
    <t>-684922219</t>
  </si>
  <si>
    <t>7596415020</t>
  </si>
  <si>
    <t>Montáž ústředny EPS konvenční do 16 smyček</t>
  </si>
  <si>
    <t>1673205732</t>
  </si>
  <si>
    <t>7596415025</t>
  </si>
  <si>
    <t>Montáž ústředny EPS konvenční do 32 smyček</t>
  </si>
  <si>
    <t>-324416612</t>
  </si>
  <si>
    <t>7596415030</t>
  </si>
  <si>
    <t>Montáž ústředny EPS konvenční do 48 smyček</t>
  </si>
  <si>
    <t>137328595</t>
  </si>
  <si>
    <t>7596415035</t>
  </si>
  <si>
    <t>Montáž ústředny EPS linkové</t>
  </si>
  <si>
    <t>1948161530</t>
  </si>
  <si>
    <t>7596415040</t>
  </si>
  <si>
    <t>Montáž ústředny ASHS</t>
  </si>
  <si>
    <t>264181457</t>
  </si>
  <si>
    <t>7596415050</t>
  </si>
  <si>
    <t>Montáž hlásky dispečerské drátové</t>
  </si>
  <si>
    <t>2142030782</t>
  </si>
  <si>
    <t>7596417010</t>
  </si>
  <si>
    <t>Demontáž ústředny EPS konvenční pro 1 smyčku</t>
  </si>
  <si>
    <t>-971402961</t>
  </si>
  <si>
    <t>7596417015</t>
  </si>
  <si>
    <t>Demontáž ústředny EPS konvenční do 8 smyček</t>
  </si>
  <si>
    <t>620055602</t>
  </si>
  <si>
    <t>7596417020</t>
  </si>
  <si>
    <t>Demontáž ústředny EPS konvenční do 16 smyček</t>
  </si>
  <si>
    <t>-643228405</t>
  </si>
  <si>
    <t>7596417025</t>
  </si>
  <si>
    <t>Demontáž ústředny EPS konvenční do 32 smyček</t>
  </si>
  <si>
    <t>-313963771</t>
  </si>
  <si>
    <t>7596417030</t>
  </si>
  <si>
    <t>Demontáž ústředny EPS konvenční do 48 smyček</t>
  </si>
  <si>
    <t>811039097</t>
  </si>
  <si>
    <t>7596417035</t>
  </si>
  <si>
    <t>Demontáž ústředny EPS linkové</t>
  </si>
  <si>
    <t>1441932483</t>
  </si>
  <si>
    <t>7596417040</t>
  </si>
  <si>
    <t>Demontáž ústředny ASHS</t>
  </si>
  <si>
    <t>-1609711067</t>
  </si>
  <si>
    <t>7596417050</t>
  </si>
  <si>
    <t>Demontáž hlásky dispečerské drátové</t>
  </si>
  <si>
    <t>701259380</t>
  </si>
  <si>
    <t>7596425010</t>
  </si>
  <si>
    <t>Montáž tabla obsluhovacího</t>
  </si>
  <si>
    <t>-1106058907</t>
  </si>
  <si>
    <t>7596427010</t>
  </si>
  <si>
    <t>Demontáž tabla obsluhovacího</t>
  </si>
  <si>
    <t>-279929156</t>
  </si>
  <si>
    <t>7596435010</t>
  </si>
  <si>
    <t>Montáž sirény poplachové</t>
  </si>
  <si>
    <t>1301284481</t>
  </si>
  <si>
    <t>7596435020</t>
  </si>
  <si>
    <t>Montáž majáku na sloup</t>
  </si>
  <si>
    <t>1155032944</t>
  </si>
  <si>
    <t>7596435025</t>
  </si>
  <si>
    <t>Montáž majáku na budovu</t>
  </si>
  <si>
    <t>1291074273</t>
  </si>
  <si>
    <t>7596437010</t>
  </si>
  <si>
    <t>Demontáž sirény poplachové</t>
  </si>
  <si>
    <t>1895894809</t>
  </si>
  <si>
    <t>7596437020</t>
  </si>
  <si>
    <t>Demontáž majáku ze sloupu</t>
  </si>
  <si>
    <t>697321909</t>
  </si>
  <si>
    <t>7596437025</t>
  </si>
  <si>
    <t>Demontáž majáku z budovy</t>
  </si>
  <si>
    <t>1391335071</t>
  </si>
  <si>
    <t>7596445005</t>
  </si>
  <si>
    <t>Montáž prvku pro EPS, ASHS (čidlo, hlásič, spínač atd.)</t>
  </si>
  <si>
    <t>1306678177</t>
  </si>
  <si>
    <t>7596445020</t>
  </si>
  <si>
    <t>Montáž hlásiče tísňového vnějšího</t>
  </si>
  <si>
    <t>-1315998723</t>
  </si>
  <si>
    <t>7596445030</t>
  </si>
  <si>
    <t>Montáž hlásiče tlačítkového na omítku</t>
  </si>
  <si>
    <t>1210570689</t>
  </si>
  <si>
    <t>7596445035</t>
  </si>
  <si>
    <t>Montáž hlásiče tlačítkového pod omítku</t>
  </si>
  <si>
    <t>-263247798</t>
  </si>
  <si>
    <t>7596445040</t>
  </si>
  <si>
    <t>Montáž hlásiče tlačítkového do prostředí SNV</t>
  </si>
  <si>
    <t>1967209244</t>
  </si>
  <si>
    <t>7596445045</t>
  </si>
  <si>
    <t>Montáž hlásiče kompletního</t>
  </si>
  <si>
    <t>-1035845972</t>
  </si>
  <si>
    <t>7596445050</t>
  </si>
  <si>
    <t>Montáž ochranných prvků krytu</t>
  </si>
  <si>
    <t>-23328012</t>
  </si>
  <si>
    <t>7596445055</t>
  </si>
  <si>
    <t>Montáž ochranných prvků mřížky</t>
  </si>
  <si>
    <t>-1924388801</t>
  </si>
  <si>
    <t>7596445070</t>
  </si>
  <si>
    <t>Montáž štítku k hlásičům</t>
  </si>
  <si>
    <t>-1854198253</t>
  </si>
  <si>
    <t>7596445080</t>
  </si>
  <si>
    <t>Montáž vložky do automatického hlásiče</t>
  </si>
  <si>
    <t>-1494795917</t>
  </si>
  <si>
    <t>7596445090</t>
  </si>
  <si>
    <t>Montáž přitápění požárního hlásiče</t>
  </si>
  <si>
    <t>959381353</t>
  </si>
  <si>
    <t>7596445100</t>
  </si>
  <si>
    <t>Montáž vyrovnávacího rámečku</t>
  </si>
  <si>
    <t>-315383811</t>
  </si>
  <si>
    <t>7596447005</t>
  </si>
  <si>
    <t>Demontáž prvku pro EPS, ASHS (čidlo, hlásič, spínač atd.)</t>
  </si>
  <si>
    <t>1415433349</t>
  </si>
  <si>
    <t>7596447020</t>
  </si>
  <si>
    <t>Demontáž hlásiče tísňového vnějšího</t>
  </si>
  <si>
    <t>1074952559</t>
  </si>
  <si>
    <t>7596447030</t>
  </si>
  <si>
    <t>Demontáž hlásiče tlačítkového na omítku</t>
  </si>
  <si>
    <t>1512836626</t>
  </si>
  <si>
    <t>7596447035</t>
  </si>
  <si>
    <t>Demontáž hlásiče tlačítkového pod omítku</t>
  </si>
  <si>
    <t>725558666</t>
  </si>
  <si>
    <t>7596447040</t>
  </si>
  <si>
    <t>Demontáž hlásiče tlačítkového do prostředí SNV</t>
  </si>
  <si>
    <t>660904778</t>
  </si>
  <si>
    <t>7596447045</t>
  </si>
  <si>
    <t>Demontáž hlásiče kompletního</t>
  </si>
  <si>
    <t>430382739</t>
  </si>
  <si>
    <t>7596447050</t>
  </si>
  <si>
    <t>Demontáž ochranného krytu</t>
  </si>
  <si>
    <t>1340682545</t>
  </si>
  <si>
    <t>7596447055</t>
  </si>
  <si>
    <t>Demontáž ochranné mřížky</t>
  </si>
  <si>
    <t>1486724422</t>
  </si>
  <si>
    <t>7596447070</t>
  </si>
  <si>
    <t>Demontáž štítku k hlásičům</t>
  </si>
  <si>
    <t>-42755760</t>
  </si>
  <si>
    <t>7596447080</t>
  </si>
  <si>
    <t>Demontáž vložky do automatického hlásiče</t>
  </si>
  <si>
    <t>2141442540</t>
  </si>
  <si>
    <t>7596447090</t>
  </si>
  <si>
    <t>Demontáž přitápění požárního hlásiče</t>
  </si>
  <si>
    <t>1558753833</t>
  </si>
  <si>
    <t>7596447100</t>
  </si>
  <si>
    <t>Demontáž vyrovnávacího rámečku</t>
  </si>
  <si>
    <t>598377992</t>
  </si>
  <si>
    <t>7596447200</t>
  </si>
  <si>
    <t>Ekologická likvidace ionizačních neadresných požárních hlásičů systémů EPS pro normální prostředí</t>
  </si>
  <si>
    <t>1944430619</t>
  </si>
  <si>
    <t>7596447205</t>
  </si>
  <si>
    <t>Ekologická likvidace ionizačních neadresných požárních hlásičů systémů EPS pro prostředí s nebezpečím výbuchu</t>
  </si>
  <si>
    <t>-196283044</t>
  </si>
  <si>
    <t>7596455005</t>
  </si>
  <si>
    <t>Montáž tlačítka blokování - zrušení</t>
  </si>
  <si>
    <t>-1312204852</t>
  </si>
  <si>
    <t>7596457005</t>
  </si>
  <si>
    <t>Demontáž tlačítka blokování - zrušení</t>
  </si>
  <si>
    <t>-1772472926</t>
  </si>
  <si>
    <t>PS 04 - Montáž a demontáž EZS</t>
  </si>
  <si>
    <t>7597115010</t>
  </si>
  <si>
    <t>Montáž ústředny konvenční pro 1 smyčku</t>
  </si>
  <si>
    <t>-1625647799</t>
  </si>
  <si>
    <t>7597115015</t>
  </si>
  <si>
    <t>Montáž ústředny konvenční pro 2 smyčky</t>
  </si>
  <si>
    <t>-693984657</t>
  </si>
  <si>
    <t>7597115020</t>
  </si>
  <si>
    <t>Montáž ústředny konvenční do 8 smyček</t>
  </si>
  <si>
    <t>-449281605</t>
  </si>
  <si>
    <t>7597115025</t>
  </si>
  <si>
    <t>Montáž ústředny konvenční do 16 smyček</t>
  </si>
  <si>
    <t>-234592914</t>
  </si>
  <si>
    <t>7597115030</t>
  </si>
  <si>
    <t>Montáž ústředny konvenční do 32 smyček</t>
  </si>
  <si>
    <t>-28173562</t>
  </si>
  <si>
    <t>7597115035</t>
  </si>
  <si>
    <t>Montáž ústředny konvenční do 48 smyček</t>
  </si>
  <si>
    <t>-1326069777</t>
  </si>
  <si>
    <t>7597115050</t>
  </si>
  <si>
    <t>Montáž ústředny linkové</t>
  </si>
  <si>
    <t>-1519384766</t>
  </si>
  <si>
    <t>7597117010</t>
  </si>
  <si>
    <t>Demontáž ústředny konvenční pro 1 smyčku</t>
  </si>
  <si>
    <t>467428622</t>
  </si>
  <si>
    <t>7597117015</t>
  </si>
  <si>
    <t>Demontáž ústředny konvenční pro 2 smyčky</t>
  </si>
  <si>
    <t>-1698807214</t>
  </si>
  <si>
    <t>7597117020</t>
  </si>
  <si>
    <t>Demontáž ústředny konvenční do 8 smyček</t>
  </si>
  <si>
    <t>-108005618</t>
  </si>
  <si>
    <t>7597117025</t>
  </si>
  <si>
    <t>Demontáž ústředny konvenční do 16 smyček</t>
  </si>
  <si>
    <t>-1898046726</t>
  </si>
  <si>
    <t>7597117030</t>
  </si>
  <si>
    <t>Demontáž ústředny konvenční do 32 smyček</t>
  </si>
  <si>
    <t>2094556305</t>
  </si>
  <si>
    <t>7597117035</t>
  </si>
  <si>
    <t>Demontáž ústředny konvenční do 48 smyček</t>
  </si>
  <si>
    <t>-1964053789</t>
  </si>
  <si>
    <t>7597117050</t>
  </si>
  <si>
    <t>Demontáž ústředny linkové</t>
  </si>
  <si>
    <t>-260938338</t>
  </si>
  <si>
    <t>7597125010</t>
  </si>
  <si>
    <t>Montáž příšlušenství pro EZS klávesnice (tabla)</t>
  </si>
  <si>
    <t>873479599</t>
  </si>
  <si>
    <t>7597125015</t>
  </si>
  <si>
    <t>Montáž příšlušenství pro EZS rozvodné krabice - kontaktní</t>
  </si>
  <si>
    <t>879017827</t>
  </si>
  <si>
    <t>7597125020</t>
  </si>
  <si>
    <t>Montáž příšlušenství pro EZS koncentrátoru RIO</t>
  </si>
  <si>
    <t>-1432043163</t>
  </si>
  <si>
    <t>7597125025</t>
  </si>
  <si>
    <t>Montáž příšlušenství pro EZS koncentrátoru RIO s napaječem</t>
  </si>
  <si>
    <t>-883372368</t>
  </si>
  <si>
    <t>7597125030</t>
  </si>
  <si>
    <t>Montáž příšlušenství pro EZS konfigurace a nastavení komunikačního modulu (UNI1TN,E080,UDS)</t>
  </si>
  <si>
    <t>1750782309</t>
  </si>
  <si>
    <t>7597125035</t>
  </si>
  <si>
    <t>Montáž příšlušenství pro EZS oživení a nastavení systému EZS</t>
  </si>
  <si>
    <t>-1457334115</t>
  </si>
  <si>
    <t>7597125040</t>
  </si>
  <si>
    <t>Montáž příšlušenství pro EZS naprogramování ústředny EZS</t>
  </si>
  <si>
    <t>-796679647</t>
  </si>
  <si>
    <t>7597125045</t>
  </si>
  <si>
    <t>Montáž příšlušenství pro EZS vizualizace na PC pro dálkovou správu dat EZS za 1 žst.</t>
  </si>
  <si>
    <t>637754989</t>
  </si>
  <si>
    <t>7597127010</t>
  </si>
  <si>
    <t>Demontáž příšlušenství pro zabezpečovací zařízení klávesnice (tabla)</t>
  </si>
  <si>
    <t>741377130</t>
  </si>
  <si>
    <t>7597127015</t>
  </si>
  <si>
    <t>Demontáž příšlušenství pro zabezpečovací zařízení rozvodné krabice - kontaktní</t>
  </si>
  <si>
    <t>-498092101</t>
  </si>
  <si>
    <t>7597127020</t>
  </si>
  <si>
    <t>Demontáž příšlušenství pro zabezpečovací zařízení koncentrátoru RIO</t>
  </si>
  <si>
    <t>-1869695111</t>
  </si>
  <si>
    <t>7597127025</t>
  </si>
  <si>
    <t>Demontáž příšlušenství pro zabezpečovací zařízení koncentrátoru RIO s napaječem</t>
  </si>
  <si>
    <t>50173819</t>
  </si>
  <si>
    <t>7597135010</t>
  </si>
  <si>
    <t>Montáž prvku pro EZS (čidlo, snímač, siréna)</t>
  </si>
  <si>
    <t>-1982320249</t>
  </si>
  <si>
    <t>7597137010</t>
  </si>
  <si>
    <t>Demontáž prvku pro EZS (čidlo,snímač,siréna)</t>
  </si>
  <si>
    <t>1336533991</t>
  </si>
  <si>
    <t>7598045005</t>
  </si>
  <si>
    <t>Měření smyčky</t>
  </si>
  <si>
    <t>-1485855757</t>
  </si>
  <si>
    <t>7598045015</t>
  </si>
  <si>
    <t>Zařízení EZS odzkoušení v rozsahu 1 ústředny</t>
  </si>
  <si>
    <t>-492893730</t>
  </si>
  <si>
    <t>7598045030</t>
  </si>
  <si>
    <t>Zařízení EZS montáž komunikačního modulu (UNI1TN, E080, UDS)</t>
  </si>
  <si>
    <t>27400522</t>
  </si>
  <si>
    <t>7598045035</t>
  </si>
  <si>
    <t>Zařízení EZS zaškolení obsluhy</t>
  </si>
  <si>
    <t>-838852206</t>
  </si>
  <si>
    <t>7598045040</t>
  </si>
  <si>
    <t>Zařízení EZS vyhotovení protokolu o funkční zkoušce</t>
  </si>
  <si>
    <t>-715143972</t>
  </si>
  <si>
    <t>7598045045</t>
  </si>
  <si>
    <t>Měření 1 úseku smyčky</t>
  </si>
  <si>
    <t>-189633928</t>
  </si>
  <si>
    <t>7598045050</t>
  </si>
  <si>
    <t>Přezkoušení zařízení vzduchotechnického</t>
  </si>
  <si>
    <t>385829826</t>
  </si>
  <si>
    <t>7598045055</t>
  </si>
  <si>
    <t>Přezkoušení čidla automatického hlásiče</t>
  </si>
  <si>
    <t>-1177820026</t>
  </si>
  <si>
    <t>7598045060</t>
  </si>
  <si>
    <t>Zkoušení požární ústředny do 8 smyček</t>
  </si>
  <si>
    <t>1896986538</t>
  </si>
  <si>
    <t>7598045065</t>
  </si>
  <si>
    <t>Zkoušení požární ústředny do 16 smyček</t>
  </si>
  <si>
    <t>-2092665225</t>
  </si>
  <si>
    <t>7598045070</t>
  </si>
  <si>
    <t>Zkoušení požární ústředny do 24 smyček</t>
  </si>
  <si>
    <t>207138784</t>
  </si>
  <si>
    <t>7598045075</t>
  </si>
  <si>
    <t>Zkoušení požární ústředny do 32 smyček</t>
  </si>
  <si>
    <t>-2072920243</t>
  </si>
  <si>
    <t>7598045080</t>
  </si>
  <si>
    <t>Zkoušení požární ústředny do 48 smyček</t>
  </si>
  <si>
    <t>-288827715</t>
  </si>
  <si>
    <t>-1826702263</t>
  </si>
  <si>
    <t>1712472630</t>
  </si>
  <si>
    <t>2143584451</t>
  </si>
  <si>
    <t>1903743646</t>
  </si>
  <si>
    <t>PS 06 - Montáž a demontáž ASHS</t>
  </si>
  <si>
    <t>7596473010</t>
  </si>
  <si>
    <t>ASHS - oprava tlakové láhve</t>
  </si>
  <si>
    <t>litr</t>
  </si>
  <si>
    <t>-717310095</t>
  </si>
  <si>
    <t>7596475010</t>
  </si>
  <si>
    <t>Montáž hasící části ASHS spouštěče, elmag.ventilů, trysek,ručního spouštěče a tlakového spínače</t>
  </si>
  <si>
    <t>1706357344</t>
  </si>
  <si>
    <t>7596475020</t>
  </si>
  <si>
    <t>Montáž ventilu pro tlakovou láhev</t>
  </si>
  <si>
    <t>1661178792</t>
  </si>
  <si>
    <t>7596475030</t>
  </si>
  <si>
    <t>Montáž spouštěcí hlavice ventilu tlakové lahve</t>
  </si>
  <si>
    <t>2130571723</t>
  </si>
  <si>
    <t>7596475040</t>
  </si>
  <si>
    <t>Montáž trysky pro vypouštění hasiva</t>
  </si>
  <si>
    <t>-60455187</t>
  </si>
  <si>
    <t>7596475050</t>
  </si>
  <si>
    <t>Montáž rozvodného potrubí hasiva/plynu</t>
  </si>
  <si>
    <t>m</t>
  </si>
  <si>
    <t>1047093732</t>
  </si>
  <si>
    <t>7596477010</t>
  </si>
  <si>
    <t>Demontáž hasící části ASHS spouštěče, elmag. ventily, trysky, ruční spouštěč a tlakový spínač</t>
  </si>
  <si>
    <t>74652103</t>
  </si>
  <si>
    <t>7596477020</t>
  </si>
  <si>
    <t>Demontáž ventilu pro tlakovou láhev</t>
  </si>
  <si>
    <t>-758593265</t>
  </si>
  <si>
    <t>7596477030</t>
  </si>
  <si>
    <t>Demontáž spouštěcí hlavice ventilu tlakové lahve</t>
  </si>
  <si>
    <t>1693117280</t>
  </si>
  <si>
    <t>7596477040</t>
  </si>
  <si>
    <t>Demontáž trysky pro vypouštění hasiva</t>
  </si>
  <si>
    <t>-582606815</t>
  </si>
  <si>
    <t>7596477050</t>
  </si>
  <si>
    <t>Demontáž rozvodného potrubí hasiva/plynu</t>
  </si>
  <si>
    <t>1170288465</t>
  </si>
  <si>
    <t>PS 08 - Vedlejší rozpočtové náklady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</si>
  <si>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</si>
  <si>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</si>
  <si>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</si>
  <si>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</si>
  <si>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</si>
  <si>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</si>
  <si>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</t>
  </si>
  <si>
    <t>hod</t>
  </si>
  <si>
    <t>-1879109211</t>
  </si>
  <si>
    <t>9901000100</t>
  </si>
  <si>
    <t>Doprava materiálu mechanizací o nosnosti do 3,5 t elektrosoučástek, montážního materiálu, kameniva, písku, dlažebních kostek, suti, atd. do 10 km</t>
  </si>
  <si>
    <t>-1193733811</t>
  </si>
  <si>
    <t>9901009200</t>
  </si>
  <si>
    <t>Doprava materiálu mechanizací o nosnosti do 3,5 t elektrosoučástek, montážního materiálu, kameniva, písku, dlažebních kostek, suti, atd. příplatek za každých dalších 10 km</t>
  </si>
  <si>
    <t>2125106393</t>
  </si>
  <si>
    <t>VRN</t>
  </si>
  <si>
    <t>VRN8</t>
  </si>
  <si>
    <t>Přesun stavebních kapacit</t>
  </si>
  <si>
    <t>081002000</t>
  </si>
  <si>
    <t>Doprava zaměstnanců</t>
  </si>
  <si>
    <t>…km</t>
  </si>
  <si>
    <t>1024</t>
  </si>
  <si>
    <t>-1080595229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</si>
</sst>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jpg" /><Relationship Id="rId2" Type="http://schemas.openxmlformats.org/officeDocument/2006/relationships/image" Target="../media/image29.jpg" /><Relationship Id="rId3" Type="http://schemas.openxmlformats.org/officeDocument/2006/relationships/image" Target="../media/image3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jpg" /><Relationship Id="rId2" Type="http://schemas.openxmlformats.org/officeDocument/2006/relationships/image" Target="../media/image33.jpg" /><Relationship Id="rId3" Type="http://schemas.openxmlformats.org/officeDocument/2006/relationships/image" Target="../media/image3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106</xdr:row>
      <xdr:rowOff>0</xdr:rowOff>
    </xdr:from>
    <xdr:to>
      <xdr:col>9</xdr:col>
      <xdr:colOff>1216025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4707489.7000000002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4707489.7000000002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988572.83999999997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5696062.54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2025/26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Údržba, opravy a odstraňování závad u SSZT 2026 - 2027 revize o opravy EPS a EZS u SSZT Jihlava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15. 2. 2022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ROUND(SUM(AG95:AG102),2)</f>
        <v>4707489.7000000002</v>
      </c>
      <c r="AH94" s="99"/>
      <c r="AI94" s="99"/>
      <c r="AJ94" s="99"/>
      <c r="AK94" s="99"/>
      <c r="AL94" s="99"/>
      <c r="AM94" s="99"/>
      <c r="AN94" s="100">
        <f>SUM(AG94,AT94)</f>
        <v>5696062.54</v>
      </c>
      <c r="AO94" s="100"/>
      <c r="AP94" s="100"/>
      <c r="AQ94" s="101" t="s">
        <v>1</v>
      </c>
      <c r="AR94" s="102"/>
      <c r="AS94" s="103">
        <f>ROUND(SUM(AS95:AS102),2)</f>
        <v>0</v>
      </c>
      <c r="AT94" s="104">
        <f>ROUND(SUM(AV94:AW94),2)</f>
        <v>988572.83999999997</v>
      </c>
      <c r="AU94" s="105">
        <f>ROUND(SUM(AU95:AU102),5)</f>
        <v>500</v>
      </c>
      <c r="AV94" s="104">
        <f>ROUND(AZ94*L29,2)</f>
        <v>988572.83999999997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ROUND(SUM(AZ95:AZ102),2)</f>
        <v>4707489.7000000002</v>
      </c>
      <c r="BA94" s="104">
        <f>ROUND(SUM(BA95:BA102),2)</f>
        <v>0</v>
      </c>
      <c r="BB94" s="104">
        <f>ROUND(SUM(BB95:BB102),2)</f>
        <v>0</v>
      </c>
      <c r="BC94" s="104">
        <f>ROUND(SUM(BC95:BC102),2)</f>
        <v>0</v>
      </c>
      <c r="BD94" s="106">
        <f>ROUND(SUM(BD95:BD102),2)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72</v>
      </c>
      <c r="BW94" s="107" t="s">
        <v>5</v>
      </c>
      <c r="BX94" s="107" t="s">
        <v>73</v>
      </c>
      <c r="CL94" s="107" t="s">
        <v>1</v>
      </c>
    </row>
    <row r="95" s="7" customFormat="1" ht="16.5" customHeight="1">
      <c r="A95" s="109" t="s">
        <v>74</v>
      </c>
      <c r="B95" s="110"/>
      <c r="C95" s="111"/>
      <c r="D95" s="112" t="s">
        <v>75</v>
      </c>
      <c r="E95" s="112"/>
      <c r="F95" s="112"/>
      <c r="G95" s="112"/>
      <c r="H95" s="112"/>
      <c r="I95" s="113"/>
      <c r="J95" s="112" t="s">
        <v>76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'PS 01 - Prohlídky a reviz...'!J30</f>
        <v>660390</v>
      </c>
      <c r="AH95" s="113"/>
      <c r="AI95" s="113"/>
      <c r="AJ95" s="113"/>
      <c r="AK95" s="113"/>
      <c r="AL95" s="113"/>
      <c r="AM95" s="113"/>
      <c r="AN95" s="114">
        <f>SUM(AG95,AT95)</f>
        <v>799071.90000000002</v>
      </c>
      <c r="AO95" s="113"/>
      <c r="AP95" s="113"/>
      <c r="AQ95" s="115" t="s">
        <v>77</v>
      </c>
      <c r="AR95" s="116"/>
      <c r="AS95" s="117">
        <v>0</v>
      </c>
      <c r="AT95" s="118">
        <f>ROUND(SUM(AV95:AW95),2)</f>
        <v>138681.89999999999</v>
      </c>
      <c r="AU95" s="119">
        <f>'PS 01 - Prohlídky a reviz...'!P117</f>
        <v>0</v>
      </c>
      <c r="AV95" s="118">
        <f>'PS 01 - Prohlídky a reviz...'!J33</f>
        <v>138681.89999999999</v>
      </c>
      <c r="AW95" s="118">
        <f>'PS 01 - Prohlídky a reviz...'!J34</f>
        <v>0</v>
      </c>
      <c r="AX95" s="118">
        <f>'PS 01 - Prohlídky a reviz...'!J35</f>
        <v>0</v>
      </c>
      <c r="AY95" s="118">
        <f>'PS 01 - Prohlídky a reviz...'!J36</f>
        <v>0</v>
      </c>
      <c r="AZ95" s="118">
        <f>'PS 01 - Prohlídky a reviz...'!F33</f>
        <v>660390</v>
      </c>
      <c r="BA95" s="118">
        <f>'PS 01 - Prohlídky a reviz...'!F34</f>
        <v>0</v>
      </c>
      <c r="BB95" s="118">
        <f>'PS 01 - Prohlídky a reviz...'!F35</f>
        <v>0</v>
      </c>
      <c r="BC95" s="118">
        <f>'PS 01 - Prohlídky a reviz...'!F36</f>
        <v>0</v>
      </c>
      <c r="BD95" s="120">
        <f>'PS 01 - Prohlídky a reviz...'!F37</f>
        <v>0</v>
      </c>
      <c r="BE95" s="7"/>
      <c r="BT95" s="121" t="s">
        <v>78</v>
      </c>
      <c r="BV95" s="121" t="s">
        <v>72</v>
      </c>
      <c r="BW95" s="121" t="s">
        <v>79</v>
      </c>
      <c r="BX95" s="121" t="s">
        <v>5</v>
      </c>
      <c r="CL95" s="121" t="s">
        <v>1</v>
      </c>
      <c r="CM95" s="121" t="s">
        <v>80</v>
      </c>
    </row>
    <row r="96" s="7" customFormat="1" ht="16.5" customHeight="1">
      <c r="A96" s="109" t="s">
        <v>74</v>
      </c>
      <c r="B96" s="110"/>
      <c r="C96" s="111"/>
      <c r="D96" s="112" t="s">
        <v>81</v>
      </c>
      <c r="E96" s="112"/>
      <c r="F96" s="112"/>
      <c r="G96" s="112"/>
      <c r="H96" s="112"/>
      <c r="I96" s="113"/>
      <c r="J96" s="112" t="s">
        <v>82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'PS 03 - Prohlídky a reviz...'!J30</f>
        <v>1237874</v>
      </c>
      <c r="AH96" s="113"/>
      <c r="AI96" s="113"/>
      <c r="AJ96" s="113"/>
      <c r="AK96" s="113"/>
      <c r="AL96" s="113"/>
      <c r="AM96" s="113"/>
      <c r="AN96" s="114">
        <f>SUM(AG96,AT96)</f>
        <v>1497827.54</v>
      </c>
      <c r="AO96" s="113"/>
      <c r="AP96" s="113"/>
      <c r="AQ96" s="115" t="s">
        <v>77</v>
      </c>
      <c r="AR96" s="116"/>
      <c r="AS96" s="117">
        <v>0</v>
      </c>
      <c r="AT96" s="118">
        <f>ROUND(SUM(AV96:AW96),2)</f>
        <v>259953.54000000001</v>
      </c>
      <c r="AU96" s="119">
        <f>'PS 03 - Prohlídky a reviz...'!P117</f>
        <v>0</v>
      </c>
      <c r="AV96" s="118">
        <f>'PS 03 - Prohlídky a reviz...'!J33</f>
        <v>259953.54000000001</v>
      </c>
      <c r="AW96" s="118">
        <f>'PS 03 - Prohlídky a reviz...'!J34</f>
        <v>0</v>
      </c>
      <c r="AX96" s="118">
        <f>'PS 03 - Prohlídky a reviz...'!J35</f>
        <v>0</v>
      </c>
      <c r="AY96" s="118">
        <f>'PS 03 - Prohlídky a reviz...'!J36</f>
        <v>0</v>
      </c>
      <c r="AZ96" s="118">
        <f>'PS 03 - Prohlídky a reviz...'!F33</f>
        <v>1237874</v>
      </c>
      <c r="BA96" s="118">
        <f>'PS 03 - Prohlídky a reviz...'!F34</f>
        <v>0</v>
      </c>
      <c r="BB96" s="118">
        <f>'PS 03 - Prohlídky a reviz...'!F35</f>
        <v>0</v>
      </c>
      <c r="BC96" s="118">
        <f>'PS 03 - Prohlídky a reviz...'!F36</f>
        <v>0</v>
      </c>
      <c r="BD96" s="120">
        <f>'PS 03 - Prohlídky a reviz...'!F37</f>
        <v>0</v>
      </c>
      <c r="BE96" s="7"/>
      <c r="BT96" s="121" t="s">
        <v>78</v>
      </c>
      <c r="BV96" s="121" t="s">
        <v>72</v>
      </c>
      <c r="BW96" s="121" t="s">
        <v>83</v>
      </c>
      <c r="BX96" s="121" t="s">
        <v>5</v>
      </c>
      <c r="CL96" s="121" t="s">
        <v>1</v>
      </c>
      <c r="CM96" s="121" t="s">
        <v>80</v>
      </c>
    </row>
    <row r="97" s="7" customFormat="1" ht="16.5" customHeight="1">
      <c r="A97" s="109" t="s">
        <v>74</v>
      </c>
      <c r="B97" s="110"/>
      <c r="C97" s="111"/>
      <c r="D97" s="112" t="s">
        <v>84</v>
      </c>
      <c r="E97" s="112"/>
      <c r="F97" s="112"/>
      <c r="G97" s="112"/>
      <c r="H97" s="112"/>
      <c r="I97" s="113"/>
      <c r="J97" s="112" t="s">
        <v>85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'PS 07 - Materiál a náhrad...'!J30</f>
        <v>1306582.1000000001</v>
      </c>
      <c r="AH97" s="113"/>
      <c r="AI97" s="113"/>
      <c r="AJ97" s="113"/>
      <c r="AK97" s="113"/>
      <c r="AL97" s="113"/>
      <c r="AM97" s="113"/>
      <c r="AN97" s="114">
        <f>SUM(AG97,AT97)</f>
        <v>1580964.3400000001</v>
      </c>
      <c r="AO97" s="113"/>
      <c r="AP97" s="113"/>
      <c r="AQ97" s="115" t="s">
        <v>77</v>
      </c>
      <c r="AR97" s="116"/>
      <c r="AS97" s="117">
        <v>0</v>
      </c>
      <c r="AT97" s="118">
        <f>ROUND(SUM(AV97:AW97),2)</f>
        <v>274382.23999999999</v>
      </c>
      <c r="AU97" s="119">
        <f>'PS 07 - Materiál a náhrad...'!P117</f>
        <v>0</v>
      </c>
      <c r="AV97" s="118">
        <f>'PS 07 - Materiál a náhrad...'!J33</f>
        <v>274382.23999999999</v>
      </c>
      <c r="AW97" s="118">
        <f>'PS 07 - Materiál a náhrad...'!J34</f>
        <v>0</v>
      </c>
      <c r="AX97" s="118">
        <f>'PS 07 - Materiál a náhrad...'!J35</f>
        <v>0</v>
      </c>
      <c r="AY97" s="118">
        <f>'PS 07 - Materiál a náhrad...'!J36</f>
        <v>0</v>
      </c>
      <c r="AZ97" s="118">
        <f>'PS 07 - Materiál a náhrad...'!F33</f>
        <v>1306582.1000000001</v>
      </c>
      <c r="BA97" s="118">
        <f>'PS 07 - Materiál a náhrad...'!F34</f>
        <v>0</v>
      </c>
      <c r="BB97" s="118">
        <f>'PS 07 - Materiál a náhrad...'!F35</f>
        <v>0</v>
      </c>
      <c r="BC97" s="118">
        <f>'PS 07 - Materiál a náhrad...'!F36</f>
        <v>0</v>
      </c>
      <c r="BD97" s="120">
        <f>'PS 07 - Materiál a náhrad...'!F37</f>
        <v>0</v>
      </c>
      <c r="BE97" s="7"/>
      <c r="BT97" s="121" t="s">
        <v>78</v>
      </c>
      <c r="BV97" s="121" t="s">
        <v>72</v>
      </c>
      <c r="BW97" s="121" t="s">
        <v>86</v>
      </c>
      <c r="BX97" s="121" t="s">
        <v>5</v>
      </c>
      <c r="CL97" s="121" t="s">
        <v>1</v>
      </c>
      <c r="CM97" s="121" t="s">
        <v>80</v>
      </c>
    </row>
    <row r="98" s="7" customFormat="1" ht="16.5" customHeight="1">
      <c r="A98" s="109" t="s">
        <v>74</v>
      </c>
      <c r="B98" s="110"/>
      <c r="C98" s="111"/>
      <c r="D98" s="112" t="s">
        <v>87</v>
      </c>
      <c r="E98" s="112"/>
      <c r="F98" s="112"/>
      <c r="G98" s="112"/>
      <c r="H98" s="112"/>
      <c r="I98" s="113"/>
      <c r="J98" s="112" t="s">
        <v>88</v>
      </c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4">
        <f>'PS 05 - Prohlídky a reviz...'!J30</f>
        <v>235570</v>
      </c>
      <c r="AH98" s="113"/>
      <c r="AI98" s="113"/>
      <c r="AJ98" s="113"/>
      <c r="AK98" s="113"/>
      <c r="AL98" s="113"/>
      <c r="AM98" s="113"/>
      <c r="AN98" s="114">
        <f>SUM(AG98,AT98)</f>
        <v>285039.70000000001</v>
      </c>
      <c r="AO98" s="113"/>
      <c r="AP98" s="113"/>
      <c r="AQ98" s="115" t="s">
        <v>77</v>
      </c>
      <c r="AR98" s="116"/>
      <c r="AS98" s="117">
        <v>0</v>
      </c>
      <c r="AT98" s="118">
        <f>ROUND(SUM(AV98:AW98),2)</f>
        <v>49469.699999999997</v>
      </c>
      <c r="AU98" s="119">
        <f>'PS 05 - Prohlídky a reviz...'!P117</f>
        <v>0</v>
      </c>
      <c r="AV98" s="118">
        <f>'PS 05 - Prohlídky a reviz...'!J33</f>
        <v>49469.699999999997</v>
      </c>
      <c r="AW98" s="118">
        <f>'PS 05 - Prohlídky a reviz...'!J34</f>
        <v>0</v>
      </c>
      <c r="AX98" s="118">
        <f>'PS 05 - Prohlídky a reviz...'!J35</f>
        <v>0</v>
      </c>
      <c r="AY98" s="118">
        <f>'PS 05 - Prohlídky a reviz...'!J36</f>
        <v>0</v>
      </c>
      <c r="AZ98" s="118">
        <f>'PS 05 - Prohlídky a reviz...'!F33</f>
        <v>235570</v>
      </c>
      <c r="BA98" s="118">
        <f>'PS 05 - Prohlídky a reviz...'!F34</f>
        <v>0</v>
      </c>
      <c r="BB98" s="118">
        <f>'PS 05 - Prohlídky a reviz...'!F35</f>
        <v>0</v>
      </c>
      <c r="BC98" s="118">
        <f>'PS 05 - Prohlídky a reviz...'!F36</f>
        <v>0</v>
      </c>
      <c r="BD98" s="120">
        <f>'PS 05 - Prohlídky a reviz...'!F37</f>
        <v>0</v>
      </c>
      <c r="BE98" s="7"/>
      <c r="BT98" s="121" t="s">
        <v>78</v>
      </c>
      <c r="BV98" s="121" t="s">
        <v>72</v>
      </c>
      <c r="BW98" s="121" t="s">
        <v>89</v>
      </c>
      <c r="BX98" s="121" t="s">
        <v>5</v>
      </c>
      <c r="CL98" s="121" t="s">
        <v>1</v>
      </c>
      <c r="CM98" s="121" t="s">
        <v>80</v>
      </c>
    </row>
    <row r="99" s="7" customFormat="1" ht="16.5" customHeight="1">
      <c r="A99" s="109" t="s">
        <v>74</v>
      </c>
      <c r="B99" s="110"/>
      <c r="C99" s="111"/>
      <c r="D99" s="112" t="s">
        <v>90</v>
      </c>
      <c r="E99" s="112"/>
      <c r="F99" s="112"/>
      <c r="G99" s="112"/>
      <c r="H99" s="112"/>
      <c r="I99" s="113"/>
      <c r="J99" s="112" t="s">
        <v>91</v>
      </c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4">
        <f>'PS 02 - Montáž a demontáž...'!J30</f>
        <v>94875.600000000006</v>
      </c>
      <c r="AH99" s="113"/>
      <c r="AI99" s="113"/>
      <c r="AJ99" s="113"/>
      <c r="AK99" s="113"/>
      <c r="AL99" s="113"/>
      <c r="AM99" s="113"/>
      <c r="AN99" s="114">
        <f>SUM(AG99,AT99)</f>
        <v>114799.48000000001</v>
      </c>
      <c r="AO99" s="113"/>
      <c r="AP99" s="113"/>
      <c r="AQ99" s="115" t="s">
        <v>77</v>
      </c>
      <c r="AR99" s="116"/>
      <c r="AS99" s="117">
        <v>0</v>
      </c>
      <c r="AT99" s="118">
        <f>ROUND(SUM(AV99:AW99),2)</f>
        <v>19923.880000000001</v>
      </c>
      <c r="AU99" s="119">
        <f>'PS 02 - Montáž a demontáž...'!P117</f>
        <v>0</v>
      </c>
      <c r="AV99" s="118">
        <f>'PS 02 - Montáž a demontáž...'!J33</f>
        <v>19923.880000000001</v>
      </c>
      <c r="AW99" s="118">
        <f>'PS 02 - Montáž a demontáž...'!J34</f>
        <v>0</v>
      </c>
      <c r="AX99" s="118">
        <f>'PS 02 - Montáž a demontáž...'!J35</f>
        <v>0</v>
      </c>
      <c r="AY99" s="118">
        <f>'PS 02 - Montáž a demontáž...'!J36</f>
        <v>0</v>
      </c>
      <c r="AZ99" s="118">
        <f>'PS 02 - Montáž a demontáž...'!F33</f>
        <v>94875.600000000006</v>
      </c>
      <c r="BA99" s="118">
        <f>'PS 02 - Montáž a demontáž...'!F34</f>
        <v>0</v>
      </c>
      <c r="BB99" s="118">
        <f>'PS 02 - Montáž a demontáž...'!F35</f>
        <v>0</v>
      </c>
      <c r="BC99" s="118">
        <f>'PS 02 - Montáž a demontáž...'!F36</f>
        <v>0</v>
      </c>
      <c r="BD99" s="120">
        <f>'PS 02 - Montáž a demontáž...'!F37</f>
        <v>0</v>
      </c>
      <c r="BE99" s="7"/>
      <c r="BT99" s="121" t="s">
        <v>78</v>
      </c>
      <c r="BV99" s="121" t="s">
        <v>72</v>
      </c>
      <c r="BW99" s="121" t="s">
        <v>92</v>
      </c>
      <c r="BX99" s="121" t="s">
        <v>5</v>
      </c>
      <c r="CL99" s="121" t="s">
        <v>1</v>
      </c>
      <c r="CM99" s="121" t="s">
        <v>80</v>
      </c>
    </row>
    <row r="100" s="7" customFormat="1" ht="16.5" customHeight="1">
      <c r="A100" s="109" t="s">
        <v>74</v>
      </c>
      <c r="B100" s="110"/>
      <c r="C100" s="111"/>
      <c r="D100" s="112" t="s">
        <v>93</v>
      </c>
      <c r="E100" s="112"/>
      <c r="F100" s="112"/>
      <c r="G100" s="112"/>
      <c r="H100" s="112"/>
      <c r="I100" s="113"/>
      <c r="J100" s="112" t="s">
        <v>94</v>
      </c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4">
        <f>'PS 04 - Montáž a demontáž...'!J30</f>
        <v>763818</v>
      </c>
      <c r="AH100" s="113"/>
      <c r="AI100" s="113"/>
      <c r="AJ100" s="113"/>
      <c r="AK100" s="113"/>
      <c r="AL100" s="113"/>
      <c r="AM100" s="113"/>
      <c r="AN100" s="114">
        <f>SUM(AG100,AT100)</f>
        <v>924219.78000000003</v>
      </c>
      <c r="AO100" s="113"/>
      <c r="AP100" s="113"/>
      <c r="AQ100" s="115" t="s">
        <v>77</v>
      </c>
      <c r="AR100" s="116"/>
      <c r="AS100" s="117">
        <v>0</v>
      </c>
      <c r="AT100" s="118">
        <f>ROUND(SUM(AV100:AW100),2)</f>
        <v>160401.78</v>
      </c>
      <c r="AU100" s="119">
        <f>'PS 04 - Montáž a demontáž...'!P117</f>
        <v>0</v>
      </c>
      <c r="AV100" s="118">
        <f>'PS 04 - Montáž a demontáž...'!J33</f>
        <v>160401.78</v>
      </c>
      <c r="AW100" s="118">
        <f>'PS 04 - Montáž a demontáž...'!J34</f>
        <v>0</v>
      </c>
      <c r="AX100" s="118">
        <f>'PS 04 - Montáž a demontáž...'!J35</f>
        <v>0</v>
      </c>
      <c r="AY100" s="118">
        <f>'PS 04 - Montáž a demontáž...'!J36</f>
        <v>0</v>
      </c>
      <c r="AZ100" s="118">
        <f>'PS 04 - Montáž a demontáž...'!F33</f>
        <v>763818</v>
      </c>
      <c r="BA100" s="118">
        <f>'PS 04 - Montáž a demontáž...'!F34</f>
        <v>0</v>
      </c>
      <c r="BB100" s="118">
        <f>'PS 04 - Montáž a demontáž...'!F35</f>
        <v>0</v>
      </c>
      <c r="BC100" s="118">
        <f>'PS 04 - Montáž a demontáž...'!F36</f>
        <v>0</v>
      </c>
      <c r="BD100" s="120">
        <f>'PS 04 - Montáž a demontáž...'!F37</f>
        <v>0</v>
      </c>
      <c r="BE100" s="7"/>
      <c r="BT100" s="121" t="s">
        <v>78</v>
      </c>
      <c r="BV100" s="121" t="s">
        <v>72</v>
      </c>
      <c r="BW100" s="121" t="s">
        <v>95</v>
      </c>
      <c r="BX100" s="121" t="s">
        <v>5</v>
      </c>
      <c r="CL100" s="121" t="s">
        <v>1</v>
      </c>
      <c r="CM100" s="121" t="s">
        <v>80</v>
      </c>
    </row>
    <row r="101" s="7" customFormat="1" ht="16.5" customHeight="1">
      <c r="A101" s="109" t="s">
        <v>74</v>
      </c>
      <c r="B101" s="110"/>
      <c r="C101" s="111"/>
      <c r="D101" s="112" t="s">
        <v>96</v>
      </c>
      <c r="E101" s="112"/>
      <c r="F101" s="112"/>
      <c r="G101" s="112"/>
      <c r="H101" s="112"/>
      <c r="I101" s="113"/>
      <c r="J101" s="112" t="s">
        <v>97</v>
      </c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12"/>
      <c r="AF101" s="112"/>
      <c r="AG101" s="114">
        <f>'PS 06 - Montáž a demontáž...'!J30</f>
        <v>20041</v>
      </c>
      <c r="AH101" s="113"/>
      <c r="AI101" s="113"/>
      <c r="AJ101" s="113"/>
      <c r="AK101" s="113"/>
      <c r="AL101" s="113"/>
      <c r="AM101" s="113"/>
      <c r="AN101" s="114">
        <f>SUM(AG101,AT101)</f>
        <v>24249.610000000001</v>
      </c>
      <c r="AO101" s="113"/>
      <c r="AP101" s="113"/>
      <c r="AQ101" s="115" t="s">
        <v>77</v>
      </c>
      <c r="AR101" s="116"/>
      <c r="AS101" s="117">
        <v>0</v>
      </c>
      <c r="AT101" s="118">
        <f>ROUND(SUM(AV101:AW101),2)</f>
        <v>4208.6099999999997</v>
      </c>
      <c r="AU101" s="119">
        <f>'PS 06 - Montáž a demontáž...'!P117</f>
        <v>0</v>
      </c>
      <c r="AV101" s="118">
        <f>'PS 06 - Montáž a demontáž...'!J33</f>
        <v>4208.6099999999997</v>
      </c>
      <c r="AW101" s="118">
        <f>'PS 06 - Montáž a demontáž...'!J34</f>
        <v>0</v>
      </c>
      <c r="AX101" s="118">
        <f>'PS 06 - Montáž a demontáž...'!J35</f>
        <v>0</v>
      </c>
      <c r="AY101" s="118">
        <f>'PS 06 - Montáž a demontáž...'!J36</f>
        <v>0</v>
      </c>
      <c r="AZ101" s="118">
        <f>'PS 06 - Montáž a demontáž...'!F33</f>
        <v>20041</v>
      </c>
      <c r="BA101" s="118">
        <f>'PS 06 - Montáž a demontáž...'!F34</f>
        <v>0</v>
      </c>
      <c r="BB101" s="118">
        <f>'PS 06 - Montáž a demontáž...'!F35</f>
        <v>0</v>
      </c>
      <c r="BC101" s="118">
        <f>'PS 06 - Montáž a demontáž...'!F36</f>
        <v>0</v>
      </c>
      <c r="BD101" s="120">
        <f>'PS 06 - Montáž a demontáž...'!F37</f>
        <v>0</v>
      </c>
      <c r="BE101" s="7"/>
      <c r="BT101" s="121" t="s">
        <v>78</v>
      </c>
      <c r="BV101" s="121" t="s">
        <v>72</v>
      </c>
      <c r="BW101" s="121" t="s">
        <v>98</v>
      </c>
      <c r="BX101" s="121" t="s">
        <v>5</v>
      </c>
      <c r="CL101" s="121" t="s">
        <v>1</v>
      </c>
      <c r="CM101" s="121" t="s">
        <v>80</v>
      </c>
    </row>
    <row r="102" s="7" customFormat="1" ht="16.5" customHeight="1">
      <c r="A102" s="109" t="s">
        <v>74</v>
      </c>
      <c r="B102" s="110"/>
      <c r="C102" s="111"/>
      <c r="D102" s="112" t="s">
        <v>99</v>
      </c>
      <c r="E102" s="112"/>
      <c r="F102" s="112"/>
      <c r="G102" s="112"/>
      <c r="H102" s="112"/>
      <c r="I102" s="113"/>
      <c r="J102" s="112" t="s">
        <v>100</v>
      </c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  <c r="AB102" s="112"/>
      <c r="AC102" s="112"/>
      <c r="AD102" s="112"/>
      <c r="AE102" s="112"/>
      <c r="AF102" s="112"/>
      <c r="AG102" s="114">
        <f>'PS 08 - Vedlejší rozpočto...'!J30</f>
        <v>388339</v>
      </c>
      <c r="AH102" s="113"/>
      <c r="AI102" s="113"/>
      <c r="AJ102" s="113"/>
      <c r="AK102" s="113"/>
      <c r="AL102" s="113"/>
      <c r="AM102" s="113"/>
      <c r="AN102" s="114">
        <f>SUM(AG102,AT102)</f>
        <v>469890.19</v>
      </c>
      <c r="AO102" s="113"/>
      <c r="AP102" s="113"/>
      <c r="AQ102" s="115" t="s">
        <v>77</v>
      </c>
      <c r="AR102" s="116"/>
      <c r="AS102" s="122">
        <v>0</v>
      </c>
      <c r="AT102" s="123">
        <f>ROUND(SUM(AV102:AW102),2)</f>
        <v>81551.190000000002</v>
      </c>
      <c r="AU102" s="124">
        <f>'PS 08 - Vedlejší rozpočto...'!P120</f>
        <v>500</v>
      </c>
      <c r="AV102" s="123">
        <f>'PS 08 - Vedlejší rozpočto...'!J33</f>
        <v>81551.190000000002</v>
      </c>
      <c r="AW102" s="123">
        <f>'PS 08 - Vedlejší rozpočto...'!J34</f>
        <v>0</v>
      </c>
      <c r="AX102" s="123">
        <f>'PS 08 - Vedlejší rozpočto...'!J35</f>
        <v>0</v>
      </c>
      <c r="AY102" s="123">
        <f>'PS 08 - Vedlejší rozpočto...'!J36</f>
        <v>0</v>
      </c>
      <c r="AZ102" s="123">
        <f>'PS 08 - Vedlejší rozpočto...'!F33</f>
        <v>388339</v>
      </c>
      <c r="BA102" s="123">
        <f>'PS 08 - Vedlejší rozpočto...'!F34</f>
        <v>0</v>
      </c>
      <c r="BB102" s="123">
        <f>'PS 08 - Vedlejší rozpočto...'!F35</f>
        <v>0</v>
      </c>
      <c r="BC102" s="123">
        <f>'PS 08 - Vedlejší rozpočto...'!F36</f>
        <v>0</v>
      </c>
      <c r="BD102" s="125">
        <f>'PS 08 - Vedlejší rozpočto...'!F37</f>
        <v>0</v>
      </c>
      <c r="BE102" s="7"/>
      <c r="BT102" s="121" t="s">
        <v>78</v>
      </c>
      <c r="BV102" s="121" t="s">
        <v>72</v>
      </c>
      <c r="BW102" s="121" t="s">
        <v>101</v>
      </c>
      <c r="BX102" s="121" t="s">
        <v>5</v>
      </c>
      <c r="CL102" s="121" t="s">
        <v>1</v>
      </c>
      <c r="CM102" s="121" t="s">
        <v>80</v>
      </c>
    </row>
    <row r="103" s="2" customFormat="1" ht="30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5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="2" customFormat="1" ht="6.96" customHeight="1">
      <c r="A104" s="29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35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sheetProtection sheet="1" formatColumns="0" formatRows="0" objects="1" scenarios="1" spinCount="100000" saltValue="8vCENRn1o0ahcS39F0yQYDI+A2yfRnbSozIXG8+hRBK1gNwfDuvjUmIVDqd94URbo2Tpy06GCnjJ+wZtcFSMIw==" hashValue="YzBgM6eiyO92afaytav0xUEgC/PCh2vh2sa3yfynwdmkFywChMiUg431L/2L2NwenEqSbO0/V395aSsSe5siCA==" algorithmName="SHA-512" password="CC35"/>
  <mergeCells count="68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PS 01 - Prohlídky a reviz...'!C2" display="/"/>
    <hyperlink ref="A96" location="'PS 03 - Prohlídky a reviz...'!C2" display="/"/>
    <hyperlink ref="A97" location="'PS 07 - Materiál a náhrad...'!C2" display="/"/>
    <hyperlink ref="A98" location="'PS 05 - Prohlídky a reviz...'!C2" display="/"/>
    <hyperlink ref="A99" location="'PS 02 - Montáž a demontáž...'!C2" display="/"/>
    <hyperlink ref="A100" location="'PS 04 - Montáž a demontáž...'!C2" display="/"/>
    <hyperlink ref="A101" location="'PS 06 - Montáž a demontáž...'!C2" display="/"/>
    <hyperlink ref="A102" location="'PS 08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104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ROUND(J117, 2)</f>
        <v>660390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ROUND((SUM(BE117:BE139)),  2)</f>
        <v>660390</v>
      </c>
      <c r="G33" s="29"/>
      <c r="H33" s="29"/>
      <c r="I33" s="145">
        <v>0.20999999999999999</v>
      </c>
      <c r="J33" s="144">
        <f>ROUND(((SUM(BE117:BE139))*I33),  2)</f>
        <v>138681.89999999999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ROUND((SUM(BF117:BF139)),  2)</f>
        <v>0</v>
      </c>
      <c r="G34" s="29"/>
      <c r="H34" s="29"/>
      <c r="I34" s="145">
        <v>0.14999999999999999</v>
      </c>
      <c r="J34" s="144">
        <f>ROUND(((SUM(BF117:BF139))*I34),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ROUND((SUM(BG117:BG139)),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ROUND((SUM(BH117:BH139)),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ROUND((SUM(BI117:BI139)),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799071.90000000002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01 - Prohlídky a revize EPS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J117</f>
        <v>660390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110</v>
      </c>
      <c r="E97" s="172"/>
      <c r="F97" s="172"/>
      <c r="G97" s="172"/>
      <c r="H97" s="172"/>
      <c r="I97" s="172"/>
      <c r="J97" s="173">
        <f>J118</f>
        <v>660390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Údržba, opravy a odstraňování závad u SSZT 2026 - 2027 revize o opravy EPS a EZS u SSZT Jihlava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103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PS 01 - Prohlídky a revize EPS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69" t="str">
        <f>IF(J12="","",J12)</f>
        <v>15. 2. 2022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 xml:space="preserve"> </v>
      </c>
      <c r="G113" s="31"/>
      <c r="H113" s="31"/>
      <c r="I113" s="26" t="s">
        <v>26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28</v>
      </c>
      <c r="J114" s="27" t="str">
        <f>E24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5"/>
      <c r="B116" s="176"/>
      <c r="C116" s="177" t="s">
        <v>112</v>
      </c>
      <c r="D116" s="178" t="s">
        <v>55</v>
      </c>
      <c r="E116" s="178" t="s">
        <v>51</v>
      </c>
      <c r="F116" s="178" t="s">
        <v>52</v>
      </c>
      <c r="G116" s="178" t="s">
        <v>113</v>
      </c>
      <c r="H116" s="178" t="s">
        <v>114</v>
      </c>
      <c r="I116" s="178" t="s">
        <v>115</v>
      </c>
      <c r="J116" s="179" t="s">
        <v>107</v>
      </c>
      <c r="K116" s="180" t="s">
        <v>116</v>
      </c>
      <c r="L116" s="181"/>
      <c r="M116" s="90" t="s">
        <v>1</v>
      </c>
      <c r="N116" s="91" t="s">
        <v>34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2">
        <f>BK117</f>
        <v>660390</v>
      </c>
      <c r="K117" s="31"/>
      <c r="L117" s="35"/>
      <c r="M117" s="93"/>
      <c r="N117" s="183"/>
      <c r="O117" s="94"/>
      <c r="P117" s="184">
        <f>P118</f>
        <v>0</v>
      </c>
      <c r="Q117" s="94"/>
      <c r="R117" s="184">
        <f>R118</f>
        <v>0</v>
      </c>
      <c r="S117" s="94"/>
      <c r="T117" s="18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69</v>
      </c>
      <c r="AU117" s="14" t="s">
        <v>109</v>
      </c>
      <c r="BK117" s="186">
        <f>BK118</f>
        <v>660390</v>
      </c>
    </row>
    <row r="118" s="11" customFormat="1" ht="25.92" customHeight="1">
      <c r="A118" s="11"/>
      <c r="B118" s="187"/>
      <c r="C118" s="188"/>
      <c r="D118" s="189" t="s">
        <v>69</v>
      </c>
      <c r="E118" s="190" t="s">
        <v>124</v>
      </c>
      <c r="F118" s="190" t="s">
        <v>125</v>
      </c>
      <c r="G118" s="188"/>
      <c r="H118" s="188"/>
      <c r="I118" s="188"/>
      <c r="J118" s="191">
        <f>BK118</f>
        <v>660390</v>
      </c>
      <c r="K118" s="188"/>
      <c r="L118" s="192"/>
      <c r="M118" s="193"/>
      <c r="N118" s="194"/>
      <c r="O118" s="194"/>
      <c r="P118" s="195">
        <f>SUM(P119:P139)</f>
        <v>0</v>
      </c>
      <c r="Q118" s="194"/>
      <c r="R118" s="195">
        <f>SUM(R119:R139)</f>
        <v>0</v>
      </c>
      <c r="S118" s="194"/>
      <c r="T118" s="196">
        <f>SUM(T119:T139)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7" t="s">
        <v>126</v>
      </c>
      <c r="AT118" s="198" t="s">
        <v>69</v>
      </c>
      <c r="AU118" s="198" t="s">
        <v>70</v>
      </c>
      <c r="AY118" s="197" t="s">
        <v>127</v>
      </c>
      <c r="BK118" s="199">
        <f>SUM(BK119:BK139)</f>
        <v>660390</v>
      </c>
    </row>
    <row r="119" s="2" customFormat="1" ht="16.5" customHeight="1">
      <c r="A119" s="29"/>
      <c r="B119" s="30"/>
      <c r="C119" s="200" t="s">
        <v>128</v>
      </c>
      <c r="D119" s="200" t="s">
        <v>129</v>
      </c>
      <c r="E119" s="201" t="s">
        <v>130</v>
      </c>
      <c r="F119" s="202" t="s">
        <v>131</v>
      </c>
      <c r="G119" s="203" t="s">
        <v>132</v>
      </c>
      <c r="H119" s="204">
        <v>1</v>
      </c>
      <c r="I119" s="205">
        <v>9400</v>
      </c>
      <c r="J119" s="205">
        <f>ROUND(I119*H119,2)</f>
        <v>9400</v>
      </c>
      <c r="K119" s="206"/>
      <c r="L119" s="35"/>
      <c r="M119" s="207" t="s">
        <v>1</v>
      </c>
      <c r="N119" s="208" t="s">
        <v>35</v>
      </c>
      <c r="O119" s="209">
        <v>0</v>
      </c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1" t="s">
        <v>133</v>
      </c>
      <c r="AT119" s="211" t="s">
        <v>129</v>
      </c>
      <c r="AU119" s="211" t="s">
        <v>78</v>
      </c>
      <c r="AY119" s="14" t="s">
        <v>127</v>
      </c>
      <c r="BE119" s="212">
        <f>IF(N119="základní",J119,0)</f>
        <v>9400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78</v>
      </c>
      <c r="BK119" s="212">
        <f>ROUND(I119*H119,2)</f>
        <v>9400</v>
      </c>
      <c r="BL119" s="14" t="s">
        <v>133</v>
      </c>
      <c r="BM119" s="211" t="s">
        <v>134</v>
      </c>
    </row>
    <row r="120" s="2" customFormat="1" ht="16.5" customHeight="1">
      <c r="A120" s="29"/>
      <c r="B120" s="30"/>
      <c r="C120" s="200" t="s">
        <v>135</v>
      </c>
      <c r="D120" s="200" t="s">
        <v>129</v>
      </c>
      <c r="E120" s="201" t="s">
        <v>136</v>
      </c>
      <c r="F120" s="202" t="s">
        <v>137</v>
      </c>
      <c r="G120" s="203" t="s">
        <v>138</v>
      </c>
      <c r="H120" s="204">
        <v>1</v>
      </c>
      <c r="I120" s="205">
        <v>4700</v>
      </c>
      <c r="J120" s="205">
        <f>ROUND(I120*H120,2)</f>
        <v>4700</v>
      </c>
      <c r="K120" s="206"/>
      <c r="L120" s="35"/>
      <c r="M120" s="207" t="s">
        <v>1</v>
      </c>
      <c r="N120" s="208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133</v>
      </c>
      <c r="AT120" s="211" t="s">
        <v>129</v>
      </c>
      <c r="AU120" s="211" t="s">
        <v>78</v>
      </c>
      <c r="AY120" s="14" t="s">
        <v>127</v>
      </c>
      <c r="BE120" s="212">
        <f>IF(N120="základní",J120,0)</f>
        <v>4700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78</v>
      </c>
      <c r="BK120" s="212">
        <f>ROUND(I120*H120,2)</f>
        <v>4700</v>
      </c>
      <c r="BL120" s="14" t="s">
        <v>133</v>
      </c>
      <c r="BM120" s="211" t="s">
        <v>139</v>
      </c>
    </row>
    <row r="121" s="2" customFormat="1" ht="16.5" customHeight="1">
      <c r="A121" s="29"/>
      <c r="B121" s="30"/>
      <c r="C121" s="200" t="s">
        <v>140</v>
      </c>
      <c r="D121" s="200" t="s">
        <v>129</v>
      </c>
      <c r="E121" s="201" t="s">
        <v>141</v>
      </c>
      <c r="F121" s="202" t="s">
        <v>142</v>
      </c>
      <c r="G121" s="203" t="s">
        <v>138</v>
      </c>
      <c r="H121" s="204">
        <v>1</v>
      </c>
      <c r="I121" s="205">
        <v>3130</v>
      </c>
      <c r="J121" s="205">
        <f>ROUND(I121*H121,2)</f>
        <v>3130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133</v>
      </c>
      <c r="AT121" s="211" t="s">
        <v>129</v>
      </c>
      <c r="AU121" s="211" t="s">
        <v>78</v>
      </c>
      <c r="AY121" s="14" t="s">
        <v>127</v>
      </c>
      <c r="BE121" s="212">
        <f>IF(N121="základní",J121,0)</f>
        <v>3130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78</v>
      </c>
      <c r="BK121" s="212">
        <f>ROUND(I121*H121,2)</f>
        <v>3130</v>
      </c>
      <c r="BL121" s="14" t="s">
        <v>133</v>
      </c>
      <c r="BM121" s="211" t="s">
        <v>143</v>
      </c>
    </row>
    <row r="122" s="2" customFormat="1" ht="21.75" customHeight="1">
      <c r="A122" s="29"/>
      <c r="B122" s="30"/>
      <c r="C122" s="200" t="s">
        <v>144</v>
      </c>
      <c r="D122" s="200" t="s">
        <v>129</v>
      </c>
      <c r="E122" s="201" t="s">
        <v>145</v>
      </c>
      <c r="F122" s="202" t="s">
        <v>146</v>
      </c>
      <c r="G122" s="203" t="s">
        <v>138</v>
      </c>
      <c r="H122" s="204">
        <v>1</v>
      </c>
      <c r="I122" s="205">
        <v>1570</v>
      </c>
      <c r="J122" s="205">
        <f>ROUND(I122*H122,2)</f>
        <v>1570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133</v>
      </c>
      <c r="AT122" s="211" t="s">
        <v>129</v>
      </c>
      <c r="AU122" s="211" t="s">
        <v>78</v>
      </c>
      <c r="AY122" s="14" t="s">
        <v>127</v>
      </c>
      <c r="BE122" s="212">
        <f>IF(N122="základní",J122,0)</f>
        <v>1570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1570</v>
      </c>
      <c r="BL122" s="14" t="s">
        <v>133</v>
      </c>
      <c r="BM122" s="211" t="s">
        <v>147</v>
      </c>
    </row>
    <row r="123" s="2" customFormat="1" ht="16.5" customHeight="1">
      <c r="A123" s="29"/>
      <c r="B123" s="30"/>
      <c r="C123" s="200" t="s">
        <v>78</v>
      </c>
      <c r="D123" s="200" t="s">
        <v>129</v>
      </c>
      <c r="E123" s="201" t="s">
        <v>148</v>
      </c>
      <c r="F123" s="202" t="s">
        <v>149</v>
      </c>
      <c r="G123" s="203" t="s">
        <v>138</v>
      </c>
      <c r="H123" s="204">
        <v>14</v>
      </c>
      <c r="I123" s="205">
        <v>2120</v>
      </c>
      <c r="J123" s="205">
        <f>ROUND(I123*H123,2)</f>
        <v>29680</v>
      </c>
      <c r="K123" s="206"/>
      <c r="L123" s="35"/>
      <c r="M123" s="207" t="s">
        <v>1</v>
      </c>
      <c r="N123" s="208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133</v>
      </c>
      <c r="AT123" s="211" t="s">
        <v>129</v>
      </c>
      <c r="AU123" s="211" t="s">
        <v>78</v>
      </c>
      <c r="AY123" s="14" t="s">
        <v>127</v>
      </c>
      <c r="BE123" s="212">
        <f>IF(N123="základní",J123,0)</f>
        <v>29680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78</v>
      </c>
      <c r="BK123" s="212">
        <f>ROUND(I123*H123,2)</f>
        <v>29680</v>
      </c>
      <c r="BL123" s="14" t="s">
        <v>133</v>
      </c>
      <c r="BM123" s="211" t="s">
        <v>150</v>
      </c>
    </row>
    <row r="124" s="2" customFormat="1" ht="16.5" customHeight="1">
      <c r="A124" s="29"/>
      <c r="B124" s="30"/>
      <c r="C124" s="200" t="s">
        <v>80</v>
      </c>
      <c r="D124" s="200" t="s">
        <v>129</v>
      </c>
      <c r="E124" s="201" t="s">
        <v>151</v>
      </c>
      <c r="F124" s="202" t="s">
        <v>152</v>
      </c>
      <c r="G124" s="203" t="s">
        <v>138</v>
      </c>
      <c r="H124" s="204">
        <v>15</v>
      </c>
      <c r="I124" s="205">
        <v>12600</v>
      </c>
      <c r="J124" s="205">
        <f>ROUND(I124*H124,2)</f>
        <v>189000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133</v>
      </c>
      <c r="AT124" s="211" t="s">
        <v>129</v>
      </c>
      <c r="AU124" s="211" t="s">
        <v>78</v>
      </c>
      <c r="AY124" s="14" t="s">
        <v>127</v>
      </c>
      <c r="BE124" s="212">
        <f>IF(N124="základní",J124,0)</f>
        <v>189000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78</v>
      </c>
      <c r="BK124" s="212">
        <f>ROUND(I124*H124,2)</f>
        <v>189000</v>
      </c>
      <c r="BL124" s="14" t="s">
        <v>133</v>
      </c>
      <c r="BM124" s="211" t="s">
        <v>153</v>
      </c>
    </row>
    <row r="125" s="2" customFormat="1" ht="16.5" customHeight="1">
      <c r="A125" s="29"/>
      <c r="B125" s="30"/>
      <c r="C125" s="200" t="s">
        <v>154</v>
      </c>
      <c r="D125" s="200" t="s">
        <v>129</v>
      </c>
      <c r="E125" s="201" t="s">
        <v>155</v>
      </c>
      <c r="F125" s="202" t="s">
        <v>156</v>
      </c>
      <c r="G125" s="203" t="s">
        <v>138</v>
      </c>
      <c r="H125" s="204">
        <v>4</v>
      </c>
      <c r="I125" s="205">
        <v>19400</v>
      </c>
      <c r="J125" s="205">
        <f>ROUND(I125*H125,2)</f>
        <v>77600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133</v>
      </c>
      <c r="AT125" s="211" t="s">
        <v>129</v>
      </c>
      <c r="AU125" s="211" t="s">
        <v>78</v>
      </c>
      <c r="AY125" s="14" t="s">
        <v>127</v>
      </c>
      <c r="BE125" s="212">
        <f>IF(N125="základní",J125,0)</f>
        <v>77600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78</v>
      </c>
      <c r="BK125" s="212">
        <f>ROUND(I125*H125,2)</f>
        <v>77600</v>
      </c>
      <c r="BL125" s="14" t="s">
        <v>133</v>
      </c>
      <c r="BM125" s="211" t="s">
        <v>157</v>
      </c>
    </row>
    <row r="126" s="2" customFormat="1" ht="16.5" customHeight="1">
      <c r="A126" s="29"/>
      <c r="B126" s="30"/>
      <c r="C126" s="200" t="s">
        <v>126</v>
      </c>
      <c r="D126" s="200" t="s">
        <v>129</v>
      </c>
      <c r="E126" s="201" t="s">
        <v>158</v>
      </c>
      <c r="F126" s="202" t="s">
        <v>159</v>
      </c>
      <c r="G126" s="203" t="s">
        <v>138</v>
      </c>
      <c r="H126" s="204">
        <v>1</v>
      </c>
      <c r="I126" s="205">
        <v>25000</v>
      </c>
      <c r="J126" s="205">
        <f>ROUND(I126*H126,2)</f>
        <v>25000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133</v>
      </c>
      <c r="AT126" s="211" t="s">
        <v>129</v>
      </c>
      <c r="AU126" s="211" t="s">
        <v>78</v>
      </c>
      <c r="AY126" s="14" t="s">
        <v>127</v>
      </c>
      <c r="BE126" s="212">
        <f>IF(N126="základní",J126,0)</f>
        <v>25000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78</v>
      </c>
      <c r="BK126" s="212">
        <f>ROUND(I126*H126,2)</f>
        <v>25000</v>
      </c>
      <c r="BL126" s="14" t="s">
        <v>133</v>
      </c>
      <c r="BM126" s="211" t="s">
        <v>160</v>
      </c>
    </row>
    <row r="127" s="2" customFormat="1" ht="16.5" customHeight="1">
      <c r="A127" s="29"/>
      <c r="B127" s="30"/>
      <c r="C127" s="200" t="s">
        <v>161</v>
      </c>
      <c r="D127" s="200" t="s">
        <v>129</v>
      </c>
      <c r="E127" s="201" t="s">
        <v>162</v>
      </c>
      <c r="F127" s="202" t="s">
        <v>163</v>
      </c>
      <c r="G127" s="203" t="s">
        <v>138</v>
      </c>
      <c r="H127" s="204">
        <v>1</v>
      </c>
      <c r="I127" s="205">
        <v>29300</v>
      </c>
      <c r="J127" s="205">
        <f>ROUND(I127*H127,2)</f>
        <v>29300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133</v>
      </c>
      <c r="AT127" s="211" t="s">
        <v>129</v>
      </c>
      <c r="AU127" s="211" t="s">
        <v>78</v>
      </c>
      <c r="AY127" s="14" t="s">
        <v>127</v>
      </c>
      <c r="BE127" s="212">
        <f>IF(N127="základní",J127,0)</f>
        <v>29300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78</v>
      </c>
      <c r="BK127" s="212">
        <f>ROUND(I127*H127,2)</f>
        <v>29300</v>
      </c>
      <c r="BL127" s="14" t="s">
        <v>133</v>
      </c>
      <c r="BM127" s="211" t="s">
        <v>164</v>
      </c>
    </row>
    <row r="128" s="2" customFormat="1" ht="16.5" customHeight="1">
      <c r="A128" s="29"/>
      <c r="B128" s="30"/>
      <c r="C128" s="200" t="s">
        <v>165</v>
      </c>
      <c r="D128" s="200" t="s">
        <v>129</v>
      </c>
      <c r="E128" s="201" t="s">
        <v>166</v>
      </c>
      <c r="F128" s="202" t="s">
        <v>167</v>
      </c>
      <c r="G128" s="203" t="s">
        <v>138</v>
      </c>
      <c r="H128" s="204">
        <v>1</v>
      </c>
      <c r="I128" s="205">
        <v>31600</v>
      </c>
      <c r="J128" s="205">
        <f>ROUND(I128*H128,2)</f>
        <v>31600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133</v>
      </c>
      <c r="AT128" s="211" t="s">
        <v>129</v>
      </c>
      <c r="AU128" s="211" t="s">
        <v>78</v>
      </c>
      <c r="AY128" s="14" t="s">
        <v>127</v>
      </c>
      <c r="BE128" s="212">
        <f>IF(N128="základní",J128,0)</f>
        <v>31600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78</v>
      </c>
      <c r="BK128" s="212">
        <f>ROUND(I128*H128,2)</f>
        <v>31600</v>
      </c>
      <c r="BL128" s="14" t="s">
        <v>133</v>
      </c>
      <c r="BM128" s="211" t="s">
        <v>168</v>
      </c>
    </row>
    <row r="129" s="2" customFormat="1" ht="16.5" customHeight="1">
      <c r="A129" s="29"/>
      <c r="B129" s="30"/>
      <c r="C129" s="200" t="s">
        <v>169</v>
      </c>
      <c r="D129" s="200" t="s">
        <v>129</v>
      </c>
      <c r="E129" s="201" t="s">
        <v>170</v>
      </c>
      <c r="F129" s="202" t="s">
        <v>171</v>
      </c>
      <c r="G129" s="203" t="s">
        <v>138</v>
      </c>
      <c r="H129" s="204">
        <v>487</v>
      </c>
      <c r="I129" s="205">
        <v>423</v>
      </c>
      <c r="J129" s="205">
        <f>ROUND(I129*H129,2)</f>
        <v>206001</v>
      </c>
      <c r="K129" s="206"/>
      <c r="L129" s="35"/>
      <c r="M129" s="207" t="s">
        <v>1</v>
      </c>
      <c r="N129" s="208" t="s">
        <v>35</v>
      </c>
      <c r="O129" s="209">
        <v>0</v>
      </c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133</v>
      </c>
      <c r="AT129" s="211" t="s">
        <v>129</v>
      </c>
      <c r="AU129" s="211" t="s">
        <v>78</v>
      </c>
      <c r="AY129" s="14" t="s">
        <v>127</v>
      </c>
      <c r="BE129" s="212">
        <f>IF(N129="základní",J129,0)</f>
        <v>206001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78</v>
      </c>
      <c r="BK129" s="212">
        <f>ROUND(I129*H129,2)</f>
        <v>206001</v>
      </c>
      <c r="BL129" s="14" t="s">
        <v>133</v>
      </c>
      <c r="BM129" s="211" t="s">
        <v>172</v>
      </c>
    </row>
    <row r="130" s="2" customFormat="1" ht="16.5" customHeight="1">
      <c r="A130" s="29"/>
      <c r="B130" s="30"/>
      <c r="C130" s="200" t="s">
        <v>173</v>
      </c>
      <c r="D130" s="200" t="s">
        <v>129</v>
      </c>
      <c r="E130" s="201" t="s">
        <v>174</v>
      </c>
      <c r="F130" s="202" t="s">
        <v>175</v>
      </c>
      <c r="G130" s="203" t="s">
        <v>138</v>
      </c>
      <c r="H130" s="204">
        <v>65</v>
      </c>
      <c r="I130" s="205">
        <v>535</v>
      </c>
      <c r="J130" s="205">
        <f>ROUND(I130*H130,2)</f>
        <v>34775</v>
      </c>
      <c r="K130" s="206"/>
      <c r="L130" s="35"/>
      <c r="M130" s="207" t="s">
        <v>1</v>
      </c>
      <c r="N130" s="208" t="s">
        <v>35</v>
      </c>
      <c r="O130" s="209">
        <v>0</v>
      </c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1" t="s">
        <v>133</v>
      </c>
      <c r="AT130" s="211" t="s">
        <v>129</v>
      </c>
      <c r="AU130" s="211" t="s">
        <v>78</v>
      </c>
      <c r="AY130" s="14" t="s">
        <v>127</v>
      </c>
      <c r="BE130" s="212">
        <f>IF(N130="základní",J130,0)</f>
        <v>34775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78</v>
      </c>
      <c r="BK130" s="212">
        <f>ROUND(I130*H130,2)</f>
        <v>34775</v>
      </c>
      <c r="BL130" s="14" t="s">
        <v>133</v>
      </c>
      <c r="BM130" s="211" t="s">
        <v>176</v>
      </c>
    </row>
    <row r="131" s="2" customFormat="1" ht="16.5" customHeight="1">
      <c r="A131" s="29"/>
      <c r="B131" s="30"/>
      <c r="C131" s="200" t="s">
        <v>177</v>
      </c>
      <c r="D131" s="200" t="s">
        <v>129</v>
      </c>
      <c r="E131" s="201" t="s">
        <v>178</v>
      </c>
      <c r="F131" s="202" t="s">
        <v>179</v>
      </c>
      <c r="G131" s="203" t="s">
        <v>138</v>
      </c>
      <c r="H131" s="204">
        <v>1</v>
      </c>
      <c r="I131" s="205">
        <v>930</v>
      </c>
      <c r="J131" s="205">
        <f>ROUND(I131*H131,2)</f>
        <v>930</v>
      </c>
      <c r="K131" s="206"/>
      <c r="L131" s="35"/>
      <c r="M131" s="207" t="s">
        <v>1</v>
      </c>
      <c r="N131" s="208" t="s">
        <v>35</v>
      </c>
      <c r="O131" s="209">
        <v>0</v>
      </c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1" t="s">
        <v>133</v>
      </c>
      <c r="AT131" s="211" t="s">
        <v>129</v>
      </c>
      <c r="AU131" s="211" t="s">
        <v>78</v>
      </c>
      <c r="AY131" s="14" t="s">
        <v>127</v>
      </c>
      <c r="BE131" s="212">
        <f>IF(N131="základní",J131,0)</f>
        <v>930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78</v>
      </c>
      <c r="BK131" s="212">
        <f>ROUND(I131*H131,2)</f>
        <v>930</v>
      </c>
      <c r="BL131" s="14" t="s">
        <v>133</v>
      </c>
      <c r="BM131" s="211" t="s">
        <v>180</v>
      </c>
    </row>
    <row r="132" s="2" customFormat="1" ht="24.15" customHeight="1">
      <c r="A132" s="29"/>
      <c r="B132" s="30"/>
      <c r="C132" s="200" t="s">
        <v>181</v>
      </c>
      <c r="D132" s="200" t="s">
        <v>129</v>
      </c>
      <c r="E132" s="201" t="s">
        <v>182</v>
      </c>
      <c r="F132" s="202" t="s">
        <v>183</v>
      </c>
      <c r="G132" s="203" t="s">
        <v>138</v>
      </c>
      <c r="H132" s="204">
        <v>1</v>
      </c>
      <c r="I132" s="205">
        <v>1020</v>
      </c>
      <c r="J132" s="205">
        <f>ROUND(I132*H132,2)</f>
        <v>1020</v>
      </c>
      <c r="K132" s="206"/>
      <c r="L132" s="35"/>
      <c r="M132" s="207" t="s">
        <v>1</v>
      </c>
      <c r="N132" s="208" t="s">
        <v>35</v>
      </c>
      <c r="O132" s="209">
        <v>0</v>
      </c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1" t="s">
        <v>133</v>
      </c>
      <c r="AT132" s="211" t="s">
        <v>129</v>
      </c>
      <c r="AU132" s="211" t="s">
        <v>78</v>
      </c>
      <c r="AY132" s="14" t="s">
        <v>127</v>
      </c>
      <c r="BE132" s="212">
        <f>IF(N132="základní",J132,0)</f>
        <v>1020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78</v>
      </c>
      <c r="BK132" s="212">
        <f>ROUND(I132*H132,2)</f>
        <v>1020</v>
      </c>
      <c r="BL132" s="14" t="s">
        <v>133</v>
      </c>
      <c r="BM132" s="211" t="s">
        <v>184</v>
      </c>
    </row>
    <row r="133" s="2" customFormat="1" ht="16.5" customHeight="1">
      <c r="A133" s="29"/>
      <c r="B133" s="30"/>
      <c r="C133" s="200" t="s">
        <v>185</v>
      </c>
      <c r="D133" s="200" t="s">
        <v>129</v>
      </c>
      <c r="E133" s="201" t="s">
        <v>186</v>
      </c>
      <c r="F133" s="202" t="s">
        <v>187</v>
      </c>
      <c r="G133" s="203" t="s">
        <v>138</v>
      </c>
      <c r="H133" s="204">
        <v>1</v>
      </c>
      <c r="I133" s="205">
        <v>1790</v>
      </c>
      <c r="J133" s="205">
        <f>ROUND(I133*H133,2)</f>
        <v>1790</v>
      </c>
      <c r="K133" s="206"/>
      <c r="L133" s="35"/>
      <c r="M133" s="207" t="s">
        <v>1</v>
      </c>
      <c r="N133" s="208" t="s">
        <v>35</v>
      </c>
      <c r="O133" s="209">
        <v>0</v>
      </c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1" t="s">
        <v>133</v>
      </c>
      <c r="AT133" s="211" t="s">
        <v>129</v>
      </c>
      <c r="AU133" s="211" t="s">
        <v>78</v>
      </c>
      <c r="AY133" s="14" t="s">
        <v>127</v>
      </c>
      <c r="BE133" s="212">
        <f>IF(N133="základní",J133,0)</f>
        <v>1790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78</v>
      </c>
      <c r="BK133" s="212">
        <f>ROUND(I133*H133,2)</f>
        <v>1790</v>
      </c>
      <c r="BL133" s="14" t="s">
        <v>133</v>
      </c>
      <c r="BM133" s="211" t="s">
        <v>188</v>
      </c>
    </row>
    <row r="134" s="2" customFormat="1" ht="16.5" customHeight="1">
      <c r="A134" s="29"/>
      <c r="B134" s="30"/>
      <c r="C134" s="200" t="s">
        <v>189</v>
      </c>
      <c r="D134" s="200" t="s">
        <v>129</v>
      </c>
      <c r="E134" s="201" t="s">
        <v>190</v>
      </c>
      <c r="F134" s="202" t="s">
        <v>191</v>
      </c>
      <c r="G134" s="203" t="s">
        <v>138</v>
      </c>
      <c r="H134" s="204">
        <v>1</v>
      </c>
      <c r="I134" s="205">
        <v>1150</v>
      </c>
      <c r="J134" s="205">
        <f>ROUND(I134*H134,2)</f>
        <v>1150</v>
      </c>
      <c r="K134" s="206"/>
      <c r="L134" s="35"/>
      <c r="M134" s="207" t="s">
        <v>1</v>
      </c>
      <c r="N134" s="208" t="s">
        <v>35</v>
      </c>
      <c r="O134" s="209">
        <v>0</v>
      </c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1" t="s">
        <v>133</v>
      </c>
      <c r="AT134" s="211" t="s">
        <v>129</v>
      </c>
      <c r="AU134" s="211" t="s">
        <v>78</v>
      </c>
      <c r="AY134" s="14" t="s">
        <v>127</v>
      </c>
      <c r="BE134" s="212">
        <f>IF(N134="základní",J134,0)</f>
        <v>1150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78</v>
      </c>
      <c r="BK134" s="212">
        <f>ROUND(I134*H134,2)</f>
        <v>1150</v>
      </c>
      <c r="BL134" s="14" t="s">
        <v>133</v>
      </c>
      <c r="BM134" s="211" t="s">
        <v>192</v>
      </c>
    </row>
    <row r="135" s="2" customFormat="1" ht="16.5" customHeight="1">
      <c r="A135" s="29"/>
      <c r="B135" s="30"/>
      <c r="C135" s="200" t="s">
        <v>193</v>
      </c>
      <c r="D135" s="200" t="s">
        <v>129</v>
      </c>
      <c r="E135" s="201" t="s">
        <v>194</v>
      </c>
      <c r="F135" s="202" t="s">
        <v>195</v>
      </c>
      <c r="G135" s="203" t="s">
        <v>138</v>
      </c>
      <c r="H135" s="204">
        <v>1</v>
      </c>
      <c r="I135" s="205">
        <v>2460</v>
      </c>
      <c r="J135" s="205">
        <f>ROUND(I135*H135,2)</f>
        <v>2460</v>
      </c>
      <c r="K135" s="206"/>
      <c r="L135" s="35"/>
      <c r="M135" s="207" t="s">
        <v>1</v>
      </c>
      <c r="N135" s="208" t="s">
        <v>35</v>
      </c>
      <c r="O135" s="209">
        <v>0</v>
      </c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1" t="s">
        <v>133</v>
      </c>
      <c r="AT135" s="211" t="s">
        <v>129</v>
      </c>
      <c r="AU135" s="211" t="s">
        <v>78</v>
      </c>
      <c r="AY135" s="14" t="s">
        <v>127</v>
      </c>
      <c r="BE135" s="212">
        <f>IF(N135="základní",J135,0)</f>
        <v>2460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78</v>
      </c>
      <c r="BK135" s="212">
        <f>ROUND(I135*H135,2)</f>
        <v>2460</v>
      </c>
      <c r="BL135" s="14" t="s">
        <v>133</v>
      </c>
      <c r="BM135" s="211" t="s">
        <v>196</v>
      </c>
    </row>
    <row r="136" s="2" customFormat="1" ht="16.5" customHeight="1">
      <c r="A136" s="29"/>
      <c r="B136" s="30"/>
      <c r="C136" s="200" t="s">
        <v>197</v>
      </c>
      <c r="D136" s="200" t="s">
        <v>129</v>
      </c>
      <c r="E136" s="201" t="s">
        <v>198</v>
      </c>
      <c r="F136" s="202" t="s">
        <v>199</v>
      </c>
      <c r="G136" s="203" t="s">
        <v>138</v>
      </c>
      <c r="H136" s="204">
        <v>1</v>
      </c>
      <c r="I136" s="205">
        <v>4750</v>
      </c>
      <c r="J136" s="205">
        <f>ROUND(I136*H136,2)</f>
        <v>4750</v>
      </c>
      <c r="K136" s="206"/>
      <c r="L136" s="35"/>
      <c r="M136" s="207" t="s">
        <v>1</v>
      </c>
      <c r="N136" s="208" t="s">
        <v>35</v>
      </c>
      <c r="O136" s="209">
        <v>0</v>
      </c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1" t="s">
        <v>133</v>
      </c>
      <c r="AT136" s="211" t="s">
        <v>129</v>
      </c>
      <c r="AU136" s="211" t="s">
        <v>78</v>
      </c>
      <c r="AY136" s="14" t="s">
        <v>127</v>
      </c>
      <c r="BE136" s="212">
        <f>IF(N136="základní",J136,0)</f>
        <v>4750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78</v>
      </c>
      <c r="BK136" s="212">
        <f>ROUND(I136*H136,2)</f>
        <v>4750</v>
      </c>
      <c r="BL136" s="14" t="s">
        <v>133</v>
      </c>
      <c r="BM136" s="211" t="s">
        <v>200</v>
      </c>
    </row>
    <row r="137" s="2" customFormat="1" ht="16.5" customHeight="1">
      <c r="A137" s="29"/>
      <c r="B137" s="30"/>
      <c r="C137" s="200" t="s">
        <v>8</v>
      </c>
      <c r="D137" s="200" t="s">
        <v>129</v>
      </c>
      <c r="E137" s="201" t="s">
        <v>201</v>
      </c>
      <c r="F137" s="202" t="s">
        <v>202</v>
      </c>
      <c r="G137" s="203" t="s">
        <v>138</v>
      </c>
      <c r="H137" s="204">
        <v>1</v>
      </c>
      <c r="I137" s="205">
        <v>984</v>
      </c>
      <c r="J137" s="205">
        <f>ROUND(I137*H137,2)</f>
        <v>984</v>
      </c>
      <c r="K137" s="206"/>
      <c r="L137" s="35"/>
      <c r="M137" s="207" t="s">
        <v>1</v>
      </c>
      <c r="N137" s="208" t="s">
        <v>35</v>
      </c>
      <c r="O137" s="209">
        <v>0</v>
      </c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1" t="s">
        <v>133</v>
      </c>
      <c r="AT137" s="211" t="s">
        <v>129</v>
      </c>
      <c r="AU137" s="211" t="s">
        <v>78</v>
      </c>
      <c r="AY137" s="14" t="s">
        <v>127</v>
      </c>
      <c r="BE137" s="212">
        <f>IF(N137="základní",J137,0)</f>
        <v>984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78</v>
      </c>
      <c r="BK137" s="212">
        <f>ROUND(I137*H137,2)</f>
        <v>984</v>
      </c>
      <c r="BL137" s="14" t="s">
        <v>133</v>
      </c>
      <c r="BM137" s="211" t="s">
        <v>203</v>
      </c>
    </row>
    <row r="138" s="2" customFormat="1" ht="16.5" customHeight="1">
      <c r="A138" s="29"/>
      <c r="B138" s="30"/>
      <c r="C138" s="200" t="s">
        <v>204</v>
      </c>
      <c r="D138" s="200" t="s">
        <v>129</v>
      </c>
      <c r="E138" s="201" t="s">
        <v>205</v>
      </c>
      <c r="F138" s="202" t="s">
        <v>206</v>
      </c>
      <c r="G138" s="203" t="s">
        <v>138</v>
      </c>
      <c r="H138" s="204">
        <v>1</v>
      </c>
      <c r="I138" s="205">
        <v>2020</v>
      </c>
      <c r="J138" s="205">
        <f>ROUND(I138*H138,2)</f>
        <v>2020</v>
      </c>
      <c r="K138" s="206"/>
      <c r="L138" s="35"/>
      <c r="M138" s="207" t="s">
        <v>1</v>
      </c>
      <c r="N138" s="208" t="s">
        <v>35</v>
      </c>
      <c r="O138" s="209">
        <v>0</v>
      </c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1" t="s">
        <v>133</v>
      </c>
      <c r="AT138" s="211" t="s">
        <v>129</v>
      </c>
      <c r="AU138" s="211" t="s">
        <v>78</v>
      </c>
      <c r="AY138" s="14" t="s">
        <v>127</v>
      </c>
      <c r="BE138" s="212">
        <f>IF(N138="základní",J138,0)</f>
        <v>2020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78</v>
      </c>
      <c r="BK138" s="212">
        <f>ROUND(I138*H138,2)</f>
        <v>2020</v>
      </c>
      <c r="BL138" s="14" t="s">
        <v>133</v>
      </c>
      <c r="BM138" s="211" t="s">
        <v>207</v>
      </c>
    </row>
    <row r="139" s="2" customFormat="1" ht="24.15" customHeight="1">
      <c r="A139" s="29"/>
      <c r="B139" s="30"/>
      <c r="C139" s="200" t="s">
        <v>7</v>
      </c>
      <c r="D139" s="200" t="s">
        <v>129</v>
      </c>
      <c r="E139" s="201" t="s">
        <v>208</v>
      </c>
      <c r="F139" s="202" t="s">
        <v>209</v>
      </c>
      <c r="G139" s="203" t="s">
        <v>138</v>
      </c>
      <c r="H139" s="204">
        <v>1</v>
      </c>
      <c r="I139" s="205">
        <v>3530</v>
      </c>
      <c r="J139" s="205">
        <f>ROUND(I139*H139,2)</f>
        <v>3530</v>
      </c>
      <c r="K139" s="206"/>
      <c r="L139" s="35"/>
      <c r="M139" s="213" t="s">
        <v>1</v>
      </c>
      <c r="N139" s="214" t="s">
        <v>35</v>
      </c>
      <c r="O139" s="215">
        <v>0</v>
      </c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1" t="s">
        <v>133</v>
      </c>
      <c r="AT139" s="211" t="s">
        <v>129</v>
      </c>
      <c r="AU139" s="211" t="s">
        <v>78</v>
      </c>
      <c r="AY139" s="14" t="s">
        <v>127</v>
      </c>
      <c r="BE139" s="212">
        <f>IF(N139="základní",J139,0)</f>
        <v>3530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78</v>
      </c>
      <c r="BK139" s="212">
        <f>ROUND(I139*H139,2)</f>
        <v>3530</v>
      </c>
      <c r="BL139" s="14" t="s">
        <v>133</v>
      </c>
      <c r="BM139" s="211" t="s">
        <v>210</v>
      </c>
    </row>
    <row r="140" s="2" customFormat="1" ht="6.96" customHeight="1">
      <c r="A140" s="29"/>
      <c r="B140" s="56"/>
      <c r="C140" s="57"/>
      <c r="D140" s="57"/>
      <c r="E140" s="57"/>
      <c r="F140" s="57"/>
      <c r="G140" s="57"/>
      <c r="H140" s="57"/>
      <c r="I140" s="57"/>
      <c r="J140" s="57"/>
      <c r="K140" s="57"/>
      <c r="L140" s="35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</sheetData>
  <sheetProtection sheet="1" autoFilter="0" formatColumns="0" formatRows="0" objects="1" scenarios="1" spinCount="100000" saltValue="PJgm3hTD3lIn2Zl7DQTUMAycuU7a/pe/Nz8uRIcwD4s/WZqFMbOq9f8wjlN5QS6LgFi1zxy+o9V+P/uaFcJCxA==" hashValue="ifMolRBaval8U0zqfkVEtI6vG+wn8H5U8/LqAD4evUz2P9kdEEGn0Ka6rVnKzV5HItbphKukIoixZRwxZH+yLQ==" algorithmName="SHA-512" password="CC35"/>
  <autoFilter ref="C116:K13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211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ROUND(J117, 2)</f>
        <v>1237874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ROUND((SUM(BE117:BE123)),  2)</f>
        <v>1237874</v>
      </c>
      <c r="G33" s="29"/>
      <c r="H33" s="29"/>
      <c r="I33" s="145">
        <v>0.20999999999999999</v>
      </c>
      <c r="J33" s="144">
        <f>ROUND(((SUM(BE117:BE123))*I33),  2)</f>
        <v>259953.54000000001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ROUND((SUM(BF117:BF123)),  2)</f>
        <v>0</v>
      </c>
      <c r="G34" s="29"/>
      <c r="H34" s="29"/>
      <c r="I34" s="145">
        <v>0.14999999999999999</v>
      </c>
      <c r="J34" s="144">
        <f>ROUND(((SUM(BF117:BF123))*I34),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ROUND((SUM(BG117:BG123)),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ROUND((SUM(BH117:BH123)),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ROUND((SUM(BI117:BI123)),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1497827.54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03 - Prohlídky a revize EZS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J117</f>
        <v>1237874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110</v>
      </c>
      <c r="E97" s="172"/>
      <c r="F97" s="172"/>
      <c r="G97" s="172"/>
      <c r="H97" s="172"/>
      <c r="I97" s="172"/>
      <c r="J97" s="173">
        <f>J118</f>
        <v>1237874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Údržba, opravy a odstraňování závad u SSZT 2026 - 2027 revize o opravy EPS a EZS u SSZT Jihlava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103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PS 03 - Prohlídky a revize EZS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69" t="str">
        <f>IF(J12="","",J12)</f>
        <v>15. 2. 2022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 xml:space="preserve"> </v>
      </c>
      <c r="G113" s="31"/>
      <c r="H113" s="31"/>
      <c r="I113" s="26" t="s">
        <v>26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28</v>
      </c>
      <c r="J114" s="27" t="str">
        <f>E24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5"/>
      <c r="B116" s="176"/>
      <c r="C116" s="177" t="s">
        <v>112</v>
      </c>
      <c r="D116" s="178" t="s">
        <v>55</v>
      </c>
      <c r="E116" s="178" t="s">
        <v>51</v>
      </c>
      <c r="F116" s="178" t="s">
        <v>52</v>
      </c>
      <c r="G116" s="178" t="s">
        <v>113</v>
      </c>
      <c r="H116" s="178" t="s">
        <v>114</v>
      </c>
      <c r="I116" s="178" t="s">
        <v>115</v>
      </c>
      <c r="J116" s="179" t="s">
        <v>107</v>
      </c>
      <c r="K116" s="180" t="s">
        <v>116</v>
      </c>
      <c r="L116" s="181"/>
      <c r="M116" s="90" t="s">
        <v>1</v>
      </c>
      <c r="N116" s="91" t="s">
        <v>34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2">
        <f>BK117</f>
        <v>1237874</v>
      </c>
      <c r="K117" s="31"/>
      <c r="L117" s="35"/>
      <c r="M117" s="93"/>
      <c r="N117" s="183"/>
      <c r="O117" s="94"/>
      <c r="P117" s="184">
        <f>P118</f>
        <v>0</v>
      </c>
      <c r="Q117" s="94"/>
      <c r="R117" s="184">
        <f>R118</f>
        <v>0</v>
      </c>
      <c r="S117" s="94"/>
      <c r="T117" s="18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69</v>
      </c>
      <c r="AU117" s="14" t="s">
        <v>109</v>
      </c>
      <c r="BK117" s="186">
        <f>BK118</f>
        <v>1237874</v>
      </c>
    </row>
    <row r="118" s="11" customFormat="1" ht="25.92" customHeight="1">
      <c r="A118" s="11"/>
      <c r="B118" s="187"/>
      <c r="C118" s="188"/>
      <c r="D118" s="189" t="s">
        <v>69</v>
      </c>
      <c r="E118" s="190" t="s">
        <v>124</v>
      </c>
      <c r="F118" s="190" t="s">
        <v>125</v>
      </c>
      <c r="G118" s="188"/>
      <c r="H118" s="188"/>
      <c r="I118" s="188"/>
      <c r="J118" s="191">
        <f>BK118</f>
        <v>1237874</v>
      </c>
      <c r="K118" s="188"/>
      <c r="L118" s="192"/>
      <c r="M118" s="193"/>
      <c r="N118" s="194"/>
      <c r="O118" s="194"/>
      <c r="P118" s="195">
        <f>SUM(P119:P123)</f>
        <v>0</v>
      </c>
      <c r="Q118" s="194"/>
      <c r="R118" s="195">
        <f>SUM(R119:R123)</f>
        <v>0</v>
      </c>
      <c r="S118" s="194"/>
      <c r="T118" s="196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7" t="s">
        <v>126</v>
      </c>
      <c r="AT118" s="198" t="s">
        <v>69</v>
      </c>
      <c r="AU118" s="198" t="s">
        <v>70</v>
      </c>
      <c r="AY118" s="197" t="s">
        <v>127</v>
      </c>
      <c r="BK118" s="199">
        <f>SUM(BK119:BK123)</f>
        <v>1237874</v>
      </c>
    </row>
    <row r="119" s="2" customFormat="1" ht="16.5" customHeight="1">
      <c r="A119" s="29"/>
      <c r="B119" s="30"/>
      <c r="C119" s="200" t="s">
        <v>80</v>
      </c>
      <c r="D119" s="200" t="s">
        <v>129</v>
      </c>
      <c r="E119" s="201" t="s">
        <v>212</v>
      </c>
      <c r="F119" s="202" t="s">
        <v>213</v>
      </c>
      <c r="G119" s="203" t="s">
        <v>138</v>
      </c>
      <c r="H119" s="204">
        <v>1</v>
      </c>
      <c r="I119" s="205">
        <v>1060</v>
      </c>
      <c r="J119" s="205">
        <f>ROUND(I119*H119,2)</f>
        <v>1060</v>
      </c>
      <c r="K119" s="206"/>
      <c r="L119" s="35"/>
      <c r="M119" s="207" t="s">
        <v>1</v>
      </c>
      <c r="N119" s="208" t="s">
        <v>35</v>
      </c>
      <c r="O119" s="209">
        <v>0</v>
      </c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1" t="s">
        <v>133</v>
      </c>
      <c r="AT119" s="211" t="s">
        <v>129</v>
      </c>
      <c r="AU119" s="211" t="s">
        <v>78</v>
      </c>
      <c r="AY119" s="14" t="s">
        <v>127</v>
      </c>
      <c r="BE119" s="212">
        <f>IF(N119="základní",J119,0)</f>
        <v>1060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78</v>
      </c>
      <c r="BK119" s="212">
        <f>ROUND(I119*H119,2)</f>
        <v>1060</v>
      </c>
      <c r="BL119" s="14" t="s">
        <v>133</v>
      </c>
      <c r="BM119" s="211" t="s">
        <v>214</v>
      </c>
    </row>
    <row r="120" s="2" customFormat="1" ht="21.75" customHeight="1">
      <c r="A120" s="29"/>
      <c r="B120" s="30"/>
      <c r="C120" s="200" t="s">
        <v>126</v>
      </c>
      <c r="D120" s="200" t="s">
        <v>129</v>
      </c>
      <c r="E120" s="201" t="s">
        <v>215</v>
      </c>
      <c r="F120" s="202" t="s">
        <v>216</v>
      </c>
      <c r="G120" s="203" t="s">
        <v>138</v>
      </c>
      <c r="H120" s="204">
        <v>30</v>
      </c>
      <c r="I120" s="205">
        <v>41000</v>
      </c>
      <c r="J120" s="205">
        <f>ROUND(I120*H120,2)</f>
        <v>1230000</v>
      </c>
      <c r="K120" s="206"/>
      <c r="L120" s="35"/>
      <c r="M120" s="207" t="s">
        <v>1</v>
      </c>
      <c r="N120" s="208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133</v>
      </c>
      <c r="AT120" s="211" t="s">
        <v>129</v>
      </c>
      <c r="AU120" s="211" t="s">
        <v>78</v>
      </c>
      <c r="AY120" s="14" t="s">
        <v>127</v>
      </c>
      <c r="BE120" s="212">
        <f>IF(N120="základní",J120,0)</f>
        <v>1230000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78</v>
      </c>
      <c r="BK120" s="212">
        <f>ROUND(I120*H120,2)</f>
        <v>1230000</v>
      </c>
      <c r="BL120" s="14" t="s">
        <v>133</v>
      </c>
      <c r="BM120" s="211" t="s">
        <v>217</v>
      </c>
    </row>
    <row r="121" s="2" customFormat="1" ht="21.75" customHeight="1">
      <c r="A121" s="29"/>
      <c r="B121" s="30"/>
      <c r="C121" s="200" t="s">
        <v>161</v>
      </c>
      <c r="D121" s="200" t="s">
        <v>129</v>
      </c>
      <c r="E121" s="201" t="s">
        <v>218</v>
      </c>
      <c r="F121" s="202" t="s">
        <v>219</v>
      </c>
      <c r="G121" s="203" t="s">
        <v>138</v>
      </c>
      <c r="H121" s="204">
        <v>1</v>
      </c>
      <c r="I121" s="205">
        <v>2300</v>
      </c>
      <c r="J121" s="205">
        <f>ROUND(I121*H121,2)</f>
        <v>2300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133</v>
      </c>
      <c r="AT121" s="211" t="s">
        <v>129</v>
      </c>
      <c r="AU121" s="211" t="s">
        <v>78</v>
      </c>
      <c r="AY121" s="14" t="s">
        <v>127</v>
      </c>
      <c r="BE121" s="212">
        <f>IF(N121="základní",J121,0)</f>
        <v>2300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78</v>
      </c>
      <c r="BK121" s="212">
        <f>ROUND(I121*H121,2)</f>
        <v>2300</v>
      </c>
      <c r="BL121" s="14" t="s">
        <v>133</v>
      </c>
      <c r="BM121" s="211" t="s">
        <v>220</v>
      </c>
    </row>
    <row r="122" s="2" customFormat="1" ht="16.5" customHeight="1">
      <c r="A122" s="29"/>
      <c r="B122" s="30"/>
      <c r="C122" s="200" t="s">
        <v>221</v>
      </c>
      <c r="D122" s="200" t="s">
        <v>129</v>
      </c>
      <c r="E122" s="201" t="s">
        <v>201</v>
      </c>
      <c r="F122" s="202" t="s">
        <v>202</v>
      </c>
      <c r="G122" s="203" t="s">
        <v>138</v>
      </c>
      <c r="H122" s="204">
        <v>1</v>
      </c>
      <c r="I122" s="205">
        <v>984</v>
      </c>
      <c r="J122" s="205">
        <f>ROUND(I122*H122,2)</f>
        <v>984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133</v>
      </c>
      <c r="AT122" s="211" t="s">
        <v>129</v>
      </c>
      <c r="AU122" s="211" t="s">
        <v>78</v>
      </c>
      <c r="AY122" s="14" t="s">
        <v>127</v>
      </c>
      <c r="BE122" s="212">
        <f>IF(N122="základní",J122,0)</f>
        <v>984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984</v>
      </c>
      <c r="BL122" s="14" t="s">
        <v>133</v>
      </c>
      <c r="BM122" s="211" t="s">
        <v>222</v>
      </c>
    </row>
    <row r="123" s="2" customFormat="1" ht="24.15" customHeight="1">
      <c r="A123" s="29"/>
      <c r="B123" s="30"/>
      <c r="C123" s="200" t="s">
        <v>165</v>
      </c>
      <c r="D123" s="200" t="s">
        <v>129</v>
      </c>
      <c r="E123" s="201" t="s">
        <v>223</v>
      </c>
      <c r="F123" s="202" t="s">
        <v>224</v>
      </c>
      <c r="G123" s="203" t="s">
        <v>138</v>
      </c>
      <c r="H123" s="204">
        <v>1</v>
      </c>
      <c r="I123" s="205">
        <v>3530</v>
      </c>
      <c r="J123" s="205">
        <f>ROUND(I123*H123,2)</f>
        <v>3530</v>
      </c>
      <c r="K123" s="206"/>
      <c r="L123" s="35"/>
      <c r="M123" s="213" t="s">
        <v>1</v>
      </c>
      <c r="N123" s="214" t="s">
        <v>35</v>
      </c>
      <c r="O123" s="215">
        <v>0</v>
      </c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133</v>
      </c>
      <c r="AT123" s="211" t="s">
        <v>129</v>
      </c>
      <c r="AU123" s="211" t="s">
        <v>78</v>
      </c>
      <c r="AY123" s="14" t="s">
        <v>127</v>
      </c>
      <c r="BE123" s="212">
        <f>IF(N123="základní",J123,0)</f>
        <v>3530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78</v>
      </c>
      <c r="BK123" s="212">
        <f>ROUND(I123*H123,2)</f>
        <v>3530</v>
      </c>
      <c r="BL123" s="14" t="s">
        <v>133</v>
      </c>
      <c r="BM123" s="211" t="s">
        <v>225</v>
      </c>
    </row>
    <row r="124" s="2" customFormat="1" ht="6.96" customHeight="1">
      <c r="A124" s="29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35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sheetProtection sheet="1" autoFilter="0" formatColumns="0" formatRows="0" objects="1" scenarios="1" spinCount="100000" saltValue="Mmb63G1VmdY1dstzSlB6QLCs80wrMdE4vuu2xttsATC+PfMXgvr28Z22OzJu3Dl+YOW9GJcUJSdTBTapK4PpgQ==" hashValue="m35MDNLQU4SbQKMiyHgTlyR1nKm3mVc+Unn1Hjj4sjttEdPw6EeosnutVWy+MKU/WQu1tFdE7a10aHFhsls2dA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226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ROUND(J117, 2)</f>
        <v>1306582.1000000001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ROUND((SUM(BE117:BE387)),  2)</f>
        <v>1306582.1000000001</v>
      </c>
      <c r="G33" s="29"/>
      <c r="H33" s="29"/>
      <c r="I33" s="145">
        <v>0.20999999999999999</v>
      </c>
      <c r="J33" s="144">
        <f>ROUND(((SUM(BE117:BE387))*I33),  2)</f>
        <v>274382.23999999999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ROUND((SUM(BF117:BF387)),  2)</f>
        <v>0</v>
      </c>
      <c r="G34" s="29"/>
      <c r="H34" s="29"/>
      <c r="I34" s="145">
        <v>0.14999999999999999</v>
      </c>
      <c r="J34" s="144">
        <f>ROUND(((SUM(BF117:BF387))*I34),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ROUND((SUM(BG117:BG387)),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ROUND((SUM(BH117:BH387)),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ROUND((SUM(BI117:BI387)),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1580964.3400000001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07 - Materiál a náhradní díly EPS, EZS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J117</f>
        <v>1306582.0999999999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110</v>
      </c>
      <c r="E97" s="172"/>
      <c r="F97" s="172"/>
      <c r="G97" s="172"/>
      <c r="H97" s="172"/>
      <c r="I97" s="172"/>
      <c r="J97" s="173">
        <f>J387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Údržba, opravy a odstraňování závad u SSZT 2026 - 2027 revize o opravy EPS a EZS u SSZT Jihlava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103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PS 07 - Materiál a náhradní díly EPS, EZS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69" t="str">
        <f>IF(J12="","",J12)</f>
        <v>15. 2. 2022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 xml:space="preserve"> </v>
      </c>
      <c r="G113" s="31"/>
      <c r="H113" s="31"/>
      <c r="I113" s="26" t="s">
        <v>26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28</v>
      </c>
      <c r="J114" s="27" t="str">
        <f>E24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5"/>
      <c r="B116" s="176"/>
      <c r="C116" s="177" t="s">
        <v>112</v>
      </c>
      <c r="D116" s="178" t="s">
        <v>55</v>
      </c>
      <c r="E116" s="178" t="s">
        <v>51</v>
      </c>
      <c r="F116" s="178" t="s">
        <v>52</v>
      </c>
      <c r="G116" s="178" t="s">
        <v>113</v>
      </c>
      <c r="H116" s="178" t="s">
        <v>114</v>
      </c>
      <c r="I116" s="178" t="s">
        <v>115</v>
      </c>
      <c r="J116" s="179" t="s">
        <v>107</v>
      </c>
      <c r="K116" s="180" t="s">
        <v>116</v>
      </c>
      <c r="L116" s="181"/>
      <c r="M116" s="90" t="s">
        <v>1</v>
      </c>
      <c r="N116" s="91" t="s">
        <v>34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2">
        <f>BK117</f>
        <v>1306582.0999999999</v>
      </c>
      <c r="K117" s="31"/>
      <c r="L117" s="35"/>
      <c r="M117" s="93"/>
      <c r="N117" s="183"/>
      <c r="O117" s="94"/>
      <c r="P117" s="184">
        <f>SUM(P118:P387)</f>
        <v>0</v>
      </c>
      <c r="Q117" s="94"/>
      <c r="R117" s="184">
        <f>SUM(R118:R387)</f>
        <v>0</v>
      </c>
      <c r="S117" s="94"/>
      <c r="T117" s="185">
        <f>SUM(T118:T387)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69</v>
      </c>
      <c r="AU117" s="14" t="s">
        <v>109</v>
      </c>
      <c r="BK117" s="186">
        <f>SUM(BK118:BK387)</f>
        <v>1306582.0999999999</v>
      </c>
    </row>
    <row r="118" s="2" customFormat="1" ht="16.5" customHeight="1">
      <c r="A118" s="29"/>
      <c r="B118" s="30"/>
      <c r="C118" s="217" t="s">
        <v>78</v>
      </c>
      <c r="D118" s="217" t="s">
        <v>227</v>
      </c>
      <c r="E118" s="218" t="s">
        <v>228</v>
      </c>
      <c r="F118" s="219" t="s">
        <v>229</v>
      </c>
      <c r="G118" s="220" t="s">
        <v>138</v>
      </c>
      <c r="H118" s="221">
        <v>1</v>
      </c>
      <c r="I118" s="222">
        <v>69900</v>
      </c>
      <c r="J118" s="222">
        <f>ROUND(I118*H118,2)</f>
        <v>69900</v>
      </c>
      <c r="K118" s="223"/>
      <c r="L118" s="224"/>
      <c r="M118" s="225" t="s">
        <v>1</v>
      </c>
      <c r="N118" s="226" t="s">
        <v>35</v>
      </c>
      <c r="O118" s="209">
        <v>0</v>
      </c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211" t="s">
        <v>173</v>
      </c>
      <c r="AT118" s="211" t="s">
        <v>227</v>
      </c>
      <c r="AU118" s="211" t="s">
        <v>70</v>
      </c>
      <c r="AY118" s="14" t="s">
        <v>127</v>
      </c>
      <c r="BE118" s="212">
        <f>IF(N118="základní",J118,0)</f>
        <v>69900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4" t="s">
        <v>78</v>
      </c>
      <c r="BK118" s="212">
        <f>ROUND(I118*H118,2)</f>
        <v>69900</v>
      </c>
      <c r="BL118" s="14" t="s">
        <v>126</v>
      </c>
      <c r="BM118" s="211" t="s">
        <v>230</v>
      </c>
    </row>
    <row r="119" s="2" customFormat="1" ht="49.05" customHeight="1">
      <c r="A119" s="29"/>
      <c r="B119" s="30"/>
      <c r="C119" s="217" t="s">
        <v>231</v>
      </c>
      <c r="D119" s="217" t="s">
        <v>227</v>
      </c>
      <c r="E119" s="218" t="s">
        <v>232</v>
      </c>
      <c r="F119" s="219" t="s">
        <v>233</v>
      </c>
      <c r="G119" s="220" t="s">
        <v>138</v>
      </c>
      <c r="H119" s="221">
        <v>1</v>
      </c>
      <c r="I119" s="222">
        <v>206</v>
      </c>
      <c r="J119" s="222">
        <f>ROUND(I119*H119,2)</f>
        <v>206</v>
      </c>
      <c r="K119" s="223"/>
      <c r="L119" s="224"/>
      <c r="M119" s="225" t="s">
        <v>1</v>
      </c>
      <c r="N119" s="226" t="s">
        <v>35</v>
      </c>
      <c r="O119" s="209">
        <v>0</v>
      </c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1" t="s">
        <v>234</v>
      </c>
      <c r="AT119" s="211" t="s">
        <v>227</v>
      </c>
      <c r="AU119" s="211" t="s">
        <v>70</v>
      </c>
      <c r="AY119" s="14" t="s">
        <v>127</v>
      </c>
      <c r="BE119" s="212">
        <f>IF(N119="základní",J119,0)</f>
        <v>206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78</v>
      </c>
      <c r="BK119" s="212">
        <f>ROUND(I119*H119,2)</f>
        <v>206</v>
      </c>
      <c r="BL119" s="14" t="s">
        <v>234</v>
      </c>
      <c r="BM119" s="211" t="s">
        <v>235</v>
      </c>
    </row>
    <row r="120" s="2" customFormat="1" ht="44.25" customHeight="1">
      <c r="A120" s="29"/>
      <c r="B120" s="30"/>
      <c r="C120" s="217" t="s">
        <v>236</v>
      </c>
      <c r="D120" s="217" t="s">
        <v>227</v>
      </c>
      <c r="E120" s="218" t="s">
        <v>237</v>
      </c>
      <c r="F120" s="219" t="s">
        <v>238</v>
      </c>
      <c r="G120" s="220" t="s">
        <v>138</v>
      </c>
      <c r="H120" s="221">
        <v>1</v>
      </c>
      <c r="I120" s="222">
        <v>349</v>
      </c>
      <c r="J120" s="222">
        <f>ROUND(I120*H120,2)</f>
        <v>349</v>
      </c>
      <c r="K120" s="223"/>
      <c r="L120" s="224"/>
      <c r="M120" s="225" t="s">
        <v>1</v>
      </c>
      <c r="N120" s="226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234</v>
      </c>
      <c r="AT120" s="211" t="s">
        <v>227</v>
      </c>
      <c r="AU120" s="211" t="s">
        <v>70</v>
      </c>
      <c r="AY120" s="14" t="s">
        <v>127</v>
      </c>
      <c r="BE120" s="212">
        <f>IF(N120="základní",J120,0)</f>
        <v>349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78</v>
      </c>
      <c r="BK120" s="212">
        <f>ROUND(I120*H120,2)</f>
        <v>349</v>
      </c>
      <c r="BL120" s="14" t="s">
        <v>234</v>
      </c>
      <c r="BM120" s="211" t="s">
        <v>239</v>
      </c>
    </row>
    <row r="121" s="2" customFormat="1" ht="49.05" customHeight="1">
      <c r="A121" s="29"/>
      <c r="B121" s="30"/>
      <c r="C121" s="217" t="s">
        <v>240</v>
      </c>
      <c r="D121" s="217" t="s">
        <v>227</v>
      </c>
      <c r="E121" s="218" t="s">
        <v>241</v>
      </c>
      <c r="F121" s="219" t="s">
        <v>242</v>
      </c>
      <c r="G121" s="220" t="s">
        <v>138</v>
      </c>
      <c r="H121" s="221">
        <v>1</v>
      </c>
      <c r="I121" s="222">
        <v>284</v>
      </c>
      <c r="J121" s="222">
        <f>ROUND(I121*H121,2)</f>
        <v>284</v>
      </c>
      <c r="K121" s="223"/>
      <c r="L121" s="224"/>
      <c r="M121" s="225" t="s">
        <v>1</v>
      </c>
      <c r="N121" s="226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234</v>
      </c>
      <c r="AT121" s="211" t="s">
        <v>227</v>
      </c>
      <c r="AU121" s="211" t="s">
        <v>70</v>
      </c>
      <c r="AY121" s="14" t="s">
        <v>127</v>
      </c>
      <c r="BE121" s="212">
        <f>IF(N121="základní",J121,0)</f>
        <v>284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78</v>
      </c>
      <c r="BK121" s="212">
        <f>ROUND(I121*H121,2)</f>
        <v>284</v>
      </c>
      <c r="BL121" s="14" t="s">
        <v>234</v>
      </c>
      <c r="BM121" s="211" t="s">
        <v>243</v>
      </c>
    </row>
    <row r="122" s="2" customFormat="1" ht="49.05" customHeight="1">
      <c r="A122" s="29"/>
      <c r="B122" s="30"/>
      <c r="C122" s="217" t="s">
        <v>244</v>
      </c>
      <c r="D122" s="217" t="s">
        <v>227</v>
      </c>
      <c r="E122" s="218" t="s">
        <v>245</v>
      </c>
      <c r="F122" s="219" t="s">
        <v>246</v>
      </c>
      <c r="G122" s="220" t="s">
        <v>138</v>
      </c>
      <c r="H122" s="221">
        <v>1</v>
      </c>
      <c r="I122" s="222">
        <v>234</v>
      </c>
      <c r="J122" s="222">
        <f>ROUND(I122*H122,2)</f>
        <v>234</v>
      </c>
      <c r="K122" s="223"/>
      <c r="L122" s="224"/>
      <c r="M122" s="225" t="s">
        <v>1</v>
      </c>
      <c r="N122" s="226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234</v>
      </c>
      <c r="AT122" s="211" t="s">
        <v>227</v>
      </c>
      <c r="AU122" s="211" t="s">
        <v>70</v>
      </c>
      <c r="AY122" s="14" t="s">
        <v>127</v>
      </c>
      <c r="BE122" s="212">
        <f>IF(N122="základní",J122,0)</f>
        <v>234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234</v>
      </c>
      <c r="BL122" s="14" t="s">
        <v>234</v>
      </c>
      <c r="BM122" s="211" t="s">
        <v>247</v>
      </c>
    </row>
    <row r="123" s="2" customFormat="1" ht="49.05" customHeight="1">
      <c r="A123" s="29"/>
      <c r="B123" s="30"/>
      <c r="C123" s="217" t="s">
        <v>248</v>
      </c>
      <c r="D123" s="217" t="s">
        <v>227</v>
      </c>
      <c r="E123" s="218" t="s">
        <v>249</v>
      </c>
      <c r="F123" s="219" t="s">
        <v>250</v>
      </c>
      <c r="G123" s="220" t="s">
        <v>138</v>
      </c>
      <c r="H123" s="221">
        <v>1</v>
      </c>
      <c r="I123" s="222">
        <v>394</v>
      </c>
      <c r="J123" s="222">
        <f>ROUND(I123*H123,2)</f>
        <v>394</v>
      </c>
      <c r="K123" s="223"/>
      <c r="L123" s="224"/>
      <c r="M123" s="225" t="s">
        <v>1</v>
      </c>
      <c r="N123" s="226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234</v>
      </c>
      <c r="AT123" s="211" t="s">
        <v>227</v>
      </c>
      <c r="AU123" s="211" t="s">
        <v>70</v>
      </c>
      <c r="AY123" s="14" t="s">
        <v>127</v>
      </c>
      <c r="BE123" s="212">
        <f>IF(N123="základní",J123,0)</f>
        <v>394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78</v>
      </c>
      <c r="BK123" s="212">
        <f>ROUND(I123*H123,2)</f>
        <v>394</v>
      </c>
      <c r="BL123" s="14" t="s">
        <v>234</v>
      </c>
      <c r="BM123" s="211" t="s">
        <v>251</v>
      </c>
    </row>
    <row r="124" s="2" customFormat="1" ht="49.05" customHeight="1">
      <c r="A124" s="29"/>
      <c r="B124" s="30"/>
      <c r="C124" s="217" t="s">
        <v>252</v>
      </c>
      <c r="D124" s="217" t="s">
        <v>227</v>
      </c>
      <c r="E124" s="218" t="s">
        <v>253</v>
      </c>
      <c r="F124" s="219" t="s">
        <v>254</v>
      </c>
      <c r="G124" s="220" t="s">
        <v>138</v>
      </c>
      <c r="H124" s="221">
        <v>1</v>
      </c>
      <c r="I124" s="222">
        <v>394</v>
      </c>
      <c r="J124" s="222">
        <f>ROUND(I124*H124,2)</f>
        <v>394</v>
      </c>
      <c r="K124" s="223"/>
      <c r="L124" s="224"/>
      <c r="M124" s="225" t="s">
        <v>1</v>
      </c>
      <c r="N124" s="226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234</v>
      </c>
      <c r="AT124" s="211" t="s">
        <v>227</v>
      </c>
      <c r="AU124" s="211" t="s">
        <v>70</v>
      </c>
      <c r="AY124" s="14" t="s">
        <v>127</v>
      </c>
      <c r="BE124" s="212">
        <f>IF(N124="základní",J124,0)</f>
        <v>394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78</v>
      </c>
      <c r="BK124" s="212">
        <f>ROUND(I124*H124,2)</f>
        <v>394</v>
      </c>
      <c r="BL124" s="14" t="s">
        <v>234</v>
      </c>
      <c r="BM124" s="211" t="s">
        <v>255</v>
      </c>
    </row>
    <row r="125" s="2" customFormat="1" ht="44.25" customHeight="1">
      <c r="A125" s="29"/>
      <c r="B125" s="30"/>
      <c r="C125" s="217" t="s">
        <v>256</v>
      </c>
      <c r="D125" s="217" t="s">
        <v>227</v>
      </c>
      <c r="E125" s="218" t="s">
        <v>257</v>
      </c>
      <c r="F125" s="219" t="s">
        <v>258</v>
      </c>
      <c r="G125" s="220" t="s">
        <v>138</v>
      </c>
      <c r="H125" s="221">
        <v>1</v>
      </c>
      <c r="I125" s="222">
        <v>445</v>
      </c>
      <c r="J125" s="222">
        <f>ROUND(I125*H125,2)</f>
        <v>445</v>
      </c>
      <c r="K125" s="223"/>
      <c r="L125" s="224"/>
      <c r="M125" s="225" t="s">
        <v>1</v>
      </c>
      <c r="N125" s="226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234</v>
      </c>
      <c r="AT125" s="211" t="s">
        <v>227</v>
      </c>
      <c r="AU125" s="211" t="s">
        <v>70</v>
      </c>
      <c r="AY125" s="14" t="s">
        <v>127</v>
      </c>
      <c r="BE125" s="212">
        <f>IF(N125="základní",J125,0)</f>
        <v>445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78</v>
      </c>
      <c r="BK125" s="212">
        <f>ROUND(I125*H125,2)</f>
        <v>445</v>
      </c>
      <c r="BL125" s="14" t="s">
        <v>234</v>
      </c>
      <c r="BM125" s="211" t="s">
        <v>259</v>
      </c>
    </row>
    <row r="126" s="2" customFormat="1" ht="44.25" customHeight="1">
      <c r="A126" s="29"/>
      <c r="B126" s="30"/>
      <c r="C126" s="217" t="s">
        <v>260</v>
      </c>
      <c r="D126" s="217" t="s">
        <v>227</v>
      </c>
      <c r="E126" s="218" t="s">
        <v>261</v>
      </c>
      <c r="F126" s="219" t="s">
        <v>262</v>
      </c>
      <c r="G126" s="220" t="s">
        <v>138</v>
      </c>
      <c r="H126" s="221">
        <v>1</v>
      </c>
      <c r="I126" s="222">
        <v>445</v>
      </c>
      <c r="J126" s="222">
        <f>ROUND(I126*H126,2)</f>
        <v>445</v>
      </c>
      <c r="K126" s="223"/>
      <c r="L126" s="224"/>
      <c r="M126" s="225" t="s">
        <v>1</v>
      </c>
      <c r="N126" s="226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234</v>
      </c>
      <c r="AT126" s="211" t="s">
        <v>227</v>
      </c>
      <c r="AU126" s="211" t="s">
        <v>70</v>
      </c>
      <c r="AY126" s="14" t="s">
        <v>127</v>
      </c>
      <c r="BE126" s="212">
        <f>IF(N126="základní",J126,0)</f>
        <v>445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78</v>
      </c>
      <c r="BK126" s="212">
        <f>ROUND(I126*H126,2)</f>
        <v>445</v>
      </c>
      <c r="BL126" s="14" t="s">
        <v>234</v>
      </c>
      <c r="BM126" s="211" t="s">
        <v>263</v>
      </c>
    </row>
    <row r="127" s="2" customFormat="1" ht="44.25" customHeight="1">
      <c r="A127" s="29"/>
      <c r="B127" s="30"/>
      <c r="C127" s="217" t="s">
        <v>264</v>
      </c>
      <c r="D127" s="217" t="s">
        <v>227</v>
      </c>
      <c r="E127" s="218" t="s">
        <v>265</v>
      </c>
      <c r="F127" s="219" t="s">
        <v>266</v>
      </c>
      <c r="G127" s="220" t="s">
        <v>138</v>
      </c>
      <c r="H127" s="221">
        <v>1</v>
      </c>
      <c r="I127" s="222">
        <v>518</v>
      </c>
      <c r="J127" s="222">
        <f>ROUND(I127*H127,2)</f>
        <v>518</v>
      </c>
      <c r="K127" s="223"/>
      <c r="L127" s="224"/>
      <c r="M127" s="225" t="s">
        <v>1</v>
      </c>
      <c r="N127" s="226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234</v>
      </c>
      <c r="AT127" s="211" t="s">
        <v>227</v>
      </c>
      <c r="AU127" s="211" t="s">
        <v>70</v>
      </c>
      <c r="AY127" s="14" t="s">
        <v>127</v>
      </c>
      <c r="BE127" s="212">
        <f>IF(N127="základní",J127,0)</f>
        <v>518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78</v>
      </c>
      <c r="BK127" s="212">
        <f>ROUND(I127*H127,2)</f>
        <v>518</v>
      </c>
      <c r="BL127" s="14" t="s">
        <v>234</v>
      </c>
      <c r="BM127" s="211" t="s">
        <v>267</v>
      </c>
    </row>
    <row r="128" s="2" customFormat="1" ht="44.25" customHeight="1">
      <c r="A128" s="29"/>
      <c r="B128" s="30"/>
      <c r="C128" s="217" t="s">
        <v>268</v>
      </c>
      <c r="D128" s="217" t="s">
        <v>227</v>
      </c>
      <c r="E128" s="218" t="s">
        <v>269</v>
      </c>
      <c r="F128" s="219" t="s">
        <v>270</v>
      </c>
      <c r="G128" s="220" t="s">
        <v>138</v>
      </c>
      <c r="H128" s="221">
        <v>1</v>
      </c>
      <c r="I128" s="222">
        <v>518</v>
      </c>
      <c r="J128" s="222">
        <f>ROUND(I128*H128,2)</f>
        <v>518</v>
      </c>
      <c r="K128" s="223"/>
      <c r="L128" s="224"/>
      <c r="M128" s="225" t="s">
        <v>1</v>
      </c>
      <c r="N128" s="226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234</v>
      </c>
      <c r="AT128" s="211" t="s">
        <v>227</v>
      </c>
      <c r="AU128" s="211" t="s">
        <v>70</v>
      </c>
      <c r="AY128" s="14" t="s">
        <v>127</v>
      </c>
      <c r="BE128" s="212">
        <f>IF(N128="základní",J128,0)</f>
        <v>518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78</v>
      </c>
      <c r="BK128" s="212">
        <f>ROUND(I128*H128,2)</f>
        <v>518</v>
      </c>
      <c r="BL128" s="14" t="s">
        <v>234</v>
      </c>
      <c r="BM128" s="211" t="s">
        <v>271</v>
      </c>
    </row>
    <row r="129" s="2" customFormat="1" ht="44.25" customHeight="1">
      <c r="A129" s="29"/>
      <c r="B129" s="30"/>
      <c r="C129" s="217" t="s">
        <v>272</v>
      </c>
      <c r="D129" s="217" t="s">
        <v>227</v>
      </c>
      <c r="E129" s="218" t="s">
        <v>273</v>
      </c>
      <c r="F129" s="219" t="s">
        <v>274</v>
      </c>
      <c r="G129" s="220" t="s">
        <v>138</v>
      </c>
      <c r="H129" s="221">
        <v>1</v>
      </c>
      <c r="I129" s="222">
        <v>714</v>
      </c>
      <c r="J129" s="222">
        <f>ROUND(I129*H129,2)</f>
        <v>714</v>
      </c>
      <c r="K129" s="223"/>
      <c r="L129" s="224"/>
      <c r="M129" s="225" t="s">
        <v>1</v>
      </c>
      <c r="N129" s="226" t="s">
        <v>35</v>
      </c>
      <c r="O129" s="209">
        <v>0</v>
      </c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234</v>
      </c>
      <c r="AT129" s="211" t="s">
        <v>227</v>
      </c>
      <c r="AU129" s="211" t="s">
        <v>70</v>
      </c>
      <c r="AY129" s="14" t="s">
        <v>127</v>
      </c>
      <c r="BE129" s="212">
        <f>IF(N129="základní",J129,0)</f>
        <v>714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78</v>
      </c>
      <c r="BK129" s="212">
        <f>ROUND(I129*H129,2)</f>
        <v>714</v>
      </c>
      <c r="BL129" s="14" t="s">
        <v>234</v>
      </c>
      <c r="BM129" s="211" t="s">
        <v>275</v>
      </c>
    </row>
    <row r="130" s="2" customFormat="1" ht="44.25" customHeight="1">
      <c r="A130" s="29"/>
      <c r="B130" s="30"/>
      <c r="C130" s="217" t="s">
        <v>276</v>
      </c>
      <c r="D130" s="217" t="s">
        <v>227</v>
      </c>
      <c r="E130" s="218" t="s">
        <v>277</v>
      </c>
      <c r="F130" s="219" t="s">
        <v>278</v>
      </c>
      <c r="G130" s="220" t="s">
        <v>138</v>
      </c>
      <c r="H130" s="221">
        <v>1</v>
      </c>
      <c r="I130" s="222">
        <v>885</v>
      </c>
      <c r="J130" s="222">
        <f>ROUND(I130*H130,2)</f>
        <v>885</v>
      </c>
      <c r="K130" s="223"/>
      <c r="L130" s="224"/>
      <c r="M130" s="225" t="s">
        <v>1</v>
      </c>
      <c r="N130" s="226" t="s">
        <v>35</v>
      </c>
      <c r="O130" s="209">
        <v>0</v>
      </c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1" t="s">
        <v>234</v>
      </c>
      <c r="AT130" s="211" t="s">
        <v>227</v>
      </c>
      <c r="AU130" s="211" t="s">
        <v>70</v>
      </c>
      <c r="AY130" s="14" t="s">
        <v>127</v>
      </c>
      <c r="BE130" s="212">
        <f>IF(N130="základní",J130,0)</f>
        <v>885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78</v>
      </c>
      <c r="BK130" s="212">
        <f>ROUND(I130*H130,2)</f>
        <v>885</v>
      </c>
      <c r="BL130" s="14" t="s">
        <v>234</v>
      </c>
      <c r="BM130" s="211" t="s">
        <v>279</v>
      </c>
    </row>
    <row r="131" s="2" customFormat="1" ht="44.25" customHeight="1">
      <c r="A131" s="29"/>
      <c r="B131" s="30"/>
      <c r="C131" s="217" t="s">
        <v>280</v>
      </c>
      <c r="D131" s="217" t="s">
        <v>227</v>
      </c>
      <c r="E131" s="218" t="s">
        <v>281</v>
      </c>
      <c r="F131" s="219" t="s">
        <v>282</v>
      </c>
      <c r="G131" s="220" t="s">
        <v>138</v>
      </c>
      <c r="H131" s="221">
        <v>1</v>
      </c>
      <c r="I131" s="222">
        <v>1130</v>
      </c>
      <c r="J131" s="222">
        <f>ROUND(I131*H131,2)</f>
        <v>1130</v>
      </c>
      <c r="K131" s="223"/>
      <c r="L131" s="224"/>
      <c r="M131" s="225" t="s">
        <v>1</v>
      </c>
      <c r="N131" s="226" t="s">
        <v>35</v>
      </c>
      <c r="O131" s="209">
        <v>0</v>
      </c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1" t="s">
        <v>234</v>
      </c>
      <c r="AT131" s="211" t="s">
        <v>227</v>
      </c>
      <c r="AU131" s="211" t="s">
        <v>70</v>
      </c>
      <c r="AY131" s="14" t="s">
        <v>127</v>
      </c>
      <c r="BE131" s="212">
        <f>IF(N131="základní",J131,0)</f>
        <v>1130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78</v>
      </c>
      <c r="BK131" s="212">
        <f>ROUND(I131*H131,2)</f>
        <v>1130</v>
      </c>
      <c r="BL131" s="14" t="s">
        <v>234</v>
      </c>
      <c r="BM131" s="211" t="s">
        <v>283</v>
      </c>
    </row>
    <row r="132" s="2" customFormat="1" ht="49.05" customHeight="1">
      <c r="A132" s="29"/>
      <c r="B132" s="30"/>
      <c r="C132" s="217" t="s">
        <v>284</v>
      </c>
      <c r="D132" s="217" t="s">
        <v>227</v>
      </c>
      <c r="E132" s="218" t="s">
        <v>285</v>
      </c>
      <c r="F132" s="219" t="s">
        <v>286</v>
      </c>
      <c r="G132" s="220" t="s">
        <v>138</v>
      </c>
      <c r="H132" s="221">
        <v>1</v>
      </c>
      <c r="I132" s="222">
        <v>588</v>
      </c>
      <c r="J132" s="222">
        <f>ROUND(I132*H132,2)</f>
        <v>588</v>
      </c>
      <c r="K132" s="223"/>
      <c r="L132" s="224"/>
      <c r="M132" s="225" t="s">
        <v>1</v>
      </c>
      <c r="N132" s="226" t="s">
        <v>35</v>
      </c>
      <c r="O132" s="209">
        <v>0</v>
      </c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1" t="s">
        <v>234</v>
      </c>
      <c r="AT132" s="211" t="s">
        <v>227</v>
      </c>
      <c r="AU132" s="211" t="s">
        <v>70</v>
      </c>
      <c r="AY132" s="14" t="s">
        <v>127</v>
      </c>
      <c r="BE132" s="212">
        <f>IF(N132="základní",J132,0)</f>
        <v>588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78</v>
      </c>
      <c r="BK132" s="212">
        <f>ROUND(I132*H132,2)</f>
        <v>588</v>
      </c>
      <c r="BL132" s="14" t="s">
        <v>234</v>
      </c>
      <c r="BM132" s="211" t="s">
        <v>287</v>
      </c>
    </row>
    <row r="133" s="2" customFormat="1" ht="49.05" customHeight="1">
      <c r="A133" s="29"/>
      <c r="B133" s="30"/>
      <c r="C133" s="217" t="s">
        <v>288</v>
      </c>
      <c r="D133" s="217" t="s">
        <v>227</v>
      </c>
      <c r="E133" s="218" t="s">
        <v>289</v>
      </c>
      <c r="F133" s="219" t="s">
        <v>290</v>
      </c>
      <c r="G133" s="220" t="s">
        <v>138</v>
      </c>
      <c r="H133" s="221">
        <v>1</v>
      </c>
      <c r="I133" s="222">
        <v>645</v>
      </c>
      <c r="J133" s="222">
        <f>ROUND(I133*H133,2)</f>
        <v>645</v>
      </c>
      <c r="K133" s="223"/>
      <c r="L133" s="224"/>
      <c r="M133" s="225" t="s">
        <v>1</v>
      </c>
      <c r="N133" s="226" t="s">
        <v>35</v>
      </c>
      <c r="O133" s="209">
        <v>0</v>
      </c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1" t="s">
        <v>234</v>
      </c>
      <c r="AT133" s="211" t="s">
        <v>227</v>
      </c>
      <c r="AU133" s="211" t="s">
        <v>70</v>
      </c>
      <c r="AY133" s="14" t="s">
        <v>127</v>
      </c>
      <c r="BE133" s="212">
        <f>IF(N133="základní",J133,0)</f>
        <v>645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78</v>
      </c>
      <c r="BK133" s="212">
        <f>ROUND(I133*H133,2)</f>
        <v>645</v>
      </c>
      <c r="BL133" s="14" t="s">
        <v>234</v>
      </c>
      <c r="BM133" s="211" t="s">
        <v>291</v>
      </c>
    </row>
    <row r="134" s="2" customFormat="1" ht="49.05" customHeight="1">
      <c r="A134" s="29"/>
      <c r="B134" s="30"/>
      <c r="C134" s="217" t="s">
        <v>292</v>
      </c>
      <c r="D134" s="217" t="s">
        <v>227</v>
      </c>
      <c r="E134" s="218" t="s">
        <v>293</v>
      </c>
      <c r="F134" s="219" t="s">
        <v>294</v>
      </c>
      <c r="G134" s="220" t="s">
        <v>138</v>
      </c>
      <c r="H134" s="221">
        <v>1</v>
      </c>
      <c r="I134" s="222">
        <v>814</v>
      </c>
      <c r="J134" s="222">
        <f>ROUND(I134*H134,2)</f>
        <v>814</v>
      </c>
      <c r="K134" s="223"/>
      <c r="L134" s="224"/>
      <c r="M134" s="225" t="s">
        <v>1</v>
      </c>
      <c r="N134" s="226" t="s">
        <v>35</v>
      </c>
      <c r="O134" s="209">
        <v>0</v>
      </c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1" t="s">
        <v>234</v>
      </c>
      <c r="AT134" s="211" t="s">
        <v>227</v>
      </c>
      <c r="AU134" s="211" t="s">
        <v>70</v>
      </c>
      <c r="AY134" s="14" t="s">
        <v>127</v>
      </c>
      <c r="BE134" s="212">
        <f>IF(N134="základní",J134,0)</f>
        <v>814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78</v>
      </c>
      <c r="BK134" s="212">
        <f>ROUND(I134*H134,2)</f>
        <v>814</v>
      </c>
      <c r="BL134" s="14" t="s">
        <v>234</v>
      </c>
      <c r="BM134" s="211" t="s">
        <v>295</v>
      </c>
    </row>
    <row r="135" s="2" customFormat="1" ht="49.05" customHeight="1">
      <c r="A135" s="29"/>
      <c r="B135" s="30"/>
      <c r="C135" s="217" t="s">
        <v>296</v>
      </c>
      <c r="D135" s="217" t="s">
        <v>227</v>
      </c>
      <c r="E135" s="218" t="s">
        <v>297</v>
      </c>
      <c r="F135" s="219" t="s">
        <v>298</v>
      </c>
      <c r="G135" s="220" t="s">
        <v>138</v>
      </c>
      <c r="H135" s="221">
        <v>1</v>
      </c>
      <c r="I135" s="222">
        <v>567</v>
      </c>
      <c r="J135" s="222">
        <f>ROUND(I135*H135,2)</f>
        <v>567</v>
      </c>
      <c r="K135" s="223"/>
      <c r="L135" s="224"/>
      <c r="M135" s="225" t="s">
        <v>1</v>
      </c>
      <c r="N135" s="226" t="s">
        <v>35</v>
      </c>
      <c r="O135" s="209">
        <v>0</v>
      </c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1" t="s">
        <v>234</v>
      </c>
      <c r="AT135" s="211" t="s">
        <v>227</v>
      </c>
      <c r="AU135" s="211" t="s">
        <v>70</v>
      </c>
      <c r="AY135" s="14" t="s">
        <v>127</v>
      </c>
      <c r="BE135" s="212">
        <f>IF(N135="základní",J135,0)</f>
        <v>567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78</v>
      </c>
      <c r="BK135" s="212">
        <f>ROUND(I135*H135,2)</f>
        <v>567</v>
      </c>
      <c r="BL135" s="14" t="s">
        <v>234</v>
      </c>
      <c r="BM135" s="211" t="s">
        <v>299</v>
      </c>
    </row>
    <row r="136" s="2" customFormat="1" ht="49.05" customHeight="1">
      <c r="A136" s="29"/>
      <c r="B136" s="30"/>
      <c r="C136" s="217" t="s">
        <v>300</v>
      </c>
      <c r="D136" s="217" t="s">
        <v>227</v>
      </c>
      <c r="E136" s="218" t="s">
        <v>301</v>
      </c>
      <c r="F136" s="219" t="s">
        <v>302</v>
      </c>
      <c r="G136" s="220" t="s">
        <v>138</v>
      </c>
      <c r="H136" s="221">
        <v>1</v>
      </c>
      <c r="I136" s="222">
        <v>567</v>
      </c>
      <c r="J136" s="222">
        <f>ROUND(I136*H136,2)</f>
        <v>567</v>
      </c>
      <c r="K136" s="223"/>
      <c r="L136" s="224"/>
      <c r="M136" s="225" t="s">
        <v>1</v>
      </c>
      <c r="N136" s="226" t="s">
        <v>35</v>
      </c>
      <c r="O136" s="209">
        <v>0</v>
      </c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1" t="s">
        <v>234</v>
      </c>
      <c r="AT136" s="211" t="s">
        <v>227</v>
      </c>
      <c r="AU136" s="211" t="s">
        <v>70</v>
      </c>
      <c r="AY136" s="14" t="s">
        <v>127</v>
      </c>
      <c r="BE136" s="212">
        <f>IF(N136="základní",J136,0)</f>
        <v>567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78</v>
      </c>
      <c r="BK136" s="212">
        <f>ROUND(I136*H136,2)</f>
        <v>567</v>
      </c>
      <c r="BL136" s="14" t="s">
        <v>234</v>
      </c>
      <c r="BM136" s="211" t="s">
        <v>303</v>
      </c>
    </row>
    <row r="137" s="2" customFormat="1" ht="49.05" customHeight="1">
      <c r="A137" s="29"/>
      <c r="B137" s="30"/>
      <c r="C137" s="217" t="s">
        <v>304</v>
      </c>
      <c r="D137" s="217" t="s">
        <v>227</v>
      </c>
      <c r="E137" s="218" t="s">
        <v>305</v>
      </c>
      <c r="F137" s="219" t="s">
        <v>306</v>
      </c>
      <c r="G137" s="220" t="s">
        <v>138</v>
      </c>
      <c r="H137" s="221">
        <v>1</v>
      </c>
      <c r="I137" s="222">
        <v>1180</v>
      </c>
      <c r="J137" s="222">
        <f>ROUND(I137*H137,2)</f>
        <v>1180</v>
      </c>
      <c r="K137" s="223"/>
      <c r="L137" s="224"/>
      <c r="M137" s="225" t="s">
        <v>1</v>
      </c>
      <c r="N137" s="226" t="s">
        <v>35</v>
      </c>
      <c r="O137" s="209">
        <v>0</v>
      </c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1" t="s">
        <v>234</v>
      </c>
      <c r="AT137" s="211" t="s">
        <v>227</v>
      </c>
      <c r="AU137" s="211" t="s">
        <v>70</v>
      </c>
      <c r="AY137" s="14" t="s">
        <v>127</v>
      </c>
      <c r="BE137" s="212">
        <f>IF(N137="základní",J137,0)</f>
        <v>1180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78</v>
      </c>
      <c r="BK137" s="212">
        <f>ROUND(I137*H137,2)</f>
        <v>1180</v>
      </c>
      <c r="BL137" s="14" t="s">
        <v>234</v>
      </c>
      <c r="BM137" s="211" t="s">
        <v>307</v>
      </c>
    </row>
    <row r="138" s="2" customFormat="1" ht="49.05" customHeight="1">
      <c r="A138" s="29"/>
      <c r="B138" s="30"/>
      <c r="C138" s="217" t="s">
        <v>308</v>
      </c>
      <c r="D138" s="217" t="s">
        <v>227</v>
      </c>
      <c r="E138" s="218" t="s">
        <v>309</v>
      </c>
      <c r="F138" s="219" t="s">
        <v>310</v>
      </c>
      <c r="G138" s="220" t="s">
        <v>138</v>
      </c>
      <c r="H138" s="221">
        <v>1</v>
      </c>
      <c r="I138" s="222">
        <v>1500</v>
      </c>
      <c r="J138" s="222">
        <f>ROUND(I138*H138,2)</f>
        <v>1500</v>
      </c>
      <c r="K138" s="223"/>
      <c r="L138" s="224"/>
      <c r="M138" s="225" t="s">
        <v>1</v>
      </c>
      <c r="N138" s="226" t="s">
        <v>35</v>
      </c>
      <c r="O138" s="209">
        <v>0</v>
      </c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1" t="s">
        <v>234</v>
      </c>
      <c r="AT138" s="211" t="s">
        <v>227</v>
      </c>
      <c r="AU138" s="211" t="s">
        <v>70</v>
      </c>
      <c r="AY138" s="14" t="s">
        <v>127</v>
      </c>
      <c r="BE138" s="212">
        <f>IF(N138="základní",J138,0)</f>
        <v>1500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78</v>
      </c>
      <c r="BK138" s="212">
        <f>ROUND(I138*H138,2)</f>
        <v>1500</v>
      </c>
      <c r="BL138" s="14" t="s">
        <v>234</v>
      </c>
      <c r="BM138" s="211" t="s">
        <v>311</v>
      </c>
    </row>
    <row r="139" s="2" customFormat="1" ht="49.05" customHeight="1">
      <c r="A139" s="29"/>
      <c r="B139" s="30"/>
      <c r="C139" s="217" t="s">
        <v>312</v>
      </c>
      <c r="D139" s="217" t="s">
        <v>227</v>
      </c>
      <c r="E139" s="218" t="s">
        <v>313</v>
      </c>
      <c r="F139" s="219" t="s">
        <v>314</v>
      </c>
      <c r="G139" s="220" t="s">
        <v>138</v>
      </c>
      <c r="H139" s="221">
        <v>1</v>
      </c>
      <c r="I139" s="222">
        <v>582</v>
      </c>
      <c r="J139" s="222">
        <f>ROUND(I139*H139,2)</f>
        <v>582</v>
      </c>
      <c r="K139" s="223"/>
      <c r="L139" s="224"/>
      <c r="M139" s="225" t="s">
        <v>1</v>
      </c>
      <c r="N139" s="226" t="s">
        <v>35</v>
      </c>
      <c r="O139" s="209">
        <v>0</v>
      </c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1" t="s">
        <v>234</v>
      </c>
      <c r="AT139" s="211" t="s">
        <v>227</v>
      </c>
      <c r="AU139" s="211" t="s">
        <v>70</v>
      </c>
      <c r="AY139" s="14" t="s">
        <v>127</v>
      </c>
      <c r="BE139" s="212">
        <f>IF(N139="základní",J139,0)</f>
        <v>582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78</v>
      </c>
      <c r="BK139" s="212">
        <f>ROUND(I139*H139,2)</f>
        <v>582</v>
      </c>
      <c r="BL139" s="14" t="s">
        <v>234</v>
      </c>
      <c r="BM139" s="211" t="s">
        <v>315</v>
      </c>
    </row>
    <row r="140" s="2" customFormat="1" ht="49.05" customHeight="1">
      <c r="A140" s="29"/>
      <c r="B140" s="30"/>
      <c r="C140" s="217" t="s">
        <v>316</v>
      </c>
      <c r="D140" s="217" t="s">
        <v>227</v>
      </c>
      <c r="E140" s="218" t="s">
        <v>317</v>
      </c>
      <c r="F140" s="219" t="s">
        <v>318</v>
      </c>
      <c r="G140" s="220" t="s">
        <v>138</v>
      </c>
      <c r="H140" s="221">
        <v>1</v>
      </c>
      <c r="I140" s="222">
        <v>1030</v>
      </c>
      <c r="J140" s="222">
        <f>ROUND(I140*H140,2)</f>
        <v>1030</v>
      </c>
      <c r="K140" s="223"/>
      <c r="L140" s="224"/>
      <c r="M140" s="225" t="s">
        <v>1</v>
      </c>
      <c r="N140" s="226" t="s">
        <v>35</v>
      </c>
      <c r="O140" s="209">
        <v>0</v>
      </c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1" t="s">
        <v>234</v>
      </c>
      <c r="AT140" s="211" t="s">
        <v>227</v>
      </c>
      <c r="AU140" s="211" t="s">
        <v>70</v>
      </c>
      <c r="AY140" s="14" t="s">
        <v>127</v>
      </c>
      <c r="BE140" s="212">
        <f>IF(N140="základní",J140,0)</f>
        <v>1030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78</v>
      </c>
      <c r="BK140" s="212">
        <f>ROUND(I140*H140,2)</f>
        <v>1030</v>
      </c>
      <c r="BL140" s="14" t="s">
        <v>234</v>
      </c>
      <c r="BM140" s="211" t="s">
        <v>319</v>
      </c>
    </row>
    <row r="141" s="2" customFormat="1" ht="44.25" customHeight="1">
      <c r="A141" s="29"/>
      <c r="B141" s="30"/>
      <c r="C141" s="217" t="s">
        <v>320</v>
      </c>
      <c r="D141" s="217" t="s">
        <v>227</v>
      </c>
      <c r="E141" s="218" t="s">
        <v>321</v>
      </c>
      <c r="F141" s="219" t="s">
        <v>322</v>
      </c>
      <c r="G141" s="220" t="s">
        <v>138</v>
      </c>
      <c r="H141" s="221">
        <v>1</v>
      </c>
      <c r="I141" s="222">
        <v>1500</v>
      </c>
      <c r="J141" s="222">
        <f>ROUND(I141*H141,2)</f>
        <v>1500</v>
      </c>
      <c r="K141" s="223"/>
      <c r="L141" s="224"/>
      <c r="M141" s="225" t="s">
        <v>1</v>
      </c>
      <c r="N141" s="226" t="s">
        <v>35</v>
      </c>
      <c r="O141" s="209">
        <v>0</v>
      </c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1" t="s">
        <v>234</v>
      </c>
      <c r="AT141" s="211" t="s">
        <v>227</v>
      </c>
      <c r="AU141" s="211" t="s">
        <v>70</v>
      </c>
      <c r="AY141" s="14" t="s">
        <v>127</v>
      </c>
      <c r="BE141" s="212">
        <f>IF(N141="základní",J141,0)</f>
        <v>1500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78</v>
      </c>
      <c r="BK141" s="212">
        <f>ROUND(I141*H141,2)</f>
        <v>1500</v>
      </c>
      <c r="BL141" s="14" t="s">
        <v>234</v>
      </c>
      <c r="BM141" s="211" t="s">
        <v>323</v>
      </c>
    </row>
    <row r="142" s="2" customFormat="1" ht="49.05" customHeight="1">
      <c r="A142" s="29"/>
      <c r="B142" s="30"/>
      <c r="C142" s="217" t="s">
        <v>324</v>
      </c>
      <c r="D142" s="217" t="s">
        <v>227</v>
      </c>
      <c r="E142" s="218" t="s">
        <v>325</v>
      </c>
      <c r="F142" s="219" t="s">
        <v>326</v>
      </c>
      <c r="G142" s="220" t="s">
        <v>138</v>
      </c>
      <c r="H142" s="221">
        <v>1</v>
      </c>
      <c r="I142" s="222">
        <v>925</v>
      </c>
      <c r="J142" s="222">
        <f>ROUND(I142*H142,2)</f>
        <v>925</v>
      </c>
      <c r="K142" s="223"/>
      <c r="L142" s="224"/>
      <c r="M142" s="225" t="s">
        <v>1</v>
      </c>
      <c r="N142" s="226" t="s">
        <v>35</v>
      </c>
      <c r="O142" s="209">
        <v>0</v>
      </c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1" t="s">
        <v>234</v>
      </c>
      <c r="AT142" s="211" t="s">
        <v>227</v>
      </c>
      <c r="AU142" s="211" t="s">
        <v>70</v>
      </c>
      <c r="AY142" s="14" t="s">
        <v>127</v>
      </c>
      <c r="BE142" s="212">
        <f>IF(N142="základní",J142,0)</f>
        <v>925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78</v>
      </c>
      <c r="BK142" s="212">
        <f>ROUND(I142*H142,2)</f>
        <v>925</v>
      </c>
      <c r="BL142" s="14" t="s">
        <v>234</v>
      </c>
      <c r="BM142" s="211" t="s">
        <v>327</v>
      </c>
    </row>
    <row r="143" s="2" customFormat="1" ht="49.05" customHeight="1">
      <c r="A143" s="29"/>
      <c r="B143" s="30"/>
      <c r="C143" s="217" t="s">
        <v>328</v>
      </c>
      <c r="D143" s="217" t="s">
        <v>227</v>
      </c>
      <c r="E143" s="218" t="s">
        <v>329</v>
      </c>
      <c r="F143" s="219" t="s">
        <v>330</v>
      </c>
      <c r="G143" s="220" t="s">
        <v>138</v>
      </c>
      <c r="H143" s="221">
        <v>1</v>
      </c>
      <c r="I143" s="222">
        <v>1630</v>
      </c>
      <c r="J143" s="222">
        <f>ROUND(I143*H143,2)</f>
        <v>1630</v>
      </c>
      <c r="K143" s="223"/>
      <c r="L143" s="224"/>
      <c r="M143" s="225" t="s">
        <v>1</v>
      </c>
      <c r="N143" s="226" t="s">
        <v>35</v>
      </c>
      <c r="O143" s="209">
        <v>0</v>
      </c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1" t="s">
        <v>234</v>
      </c>
      <c r="AT143" s="211" t="s">
        <v>227</v>
      </c>
      <c r="AU143" s="211" t="s">
        <v>70</v>
      </c>
      <c r="AY143" s="14" t="s">
        <v>127</v>
      </c>
      <c r="BE143" s="212">
        <f>IF(N143="základní",J143,0)</f>
        <v>1630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78</v>
      </c>
      <c r="BK143" s="212">
        <f>ROUND(I143*H143,2)</f>
        <v>1630</v>
      </c>
      <c r="BL143" s="14" t="s">
        <v>234</v>
      </c>
      <c r="BM143" s="211" t="s">
        <v>331</v>
      </c>
    </row>
    <row r="144" s="2" customFormat="1" ht="44.25" customHeight="1">
      <c r="A144" s="29"/>
      <c r="B144" s="30"/>
      <c r="C144" s="217" t="s">
        <v>332</v>
      </c>
      <c r="D144" s="217" t="s">
        <v>227</v>
      </c>
      <c r="E144" s="218" t="s">
        <v>333</v>
      </c>
      <c r="F144" s="219" t="s">
        <v>334</v>
      </c>
      <c r="G144" s="220" t="s">
        <v>138</v>
      </c>
      <c r="H144" s="221">
        <v>1</v>
      </c>
      <c r="I144" s="222">
        <v>1710</v>
      </c>
      <c r="J144" s="222">
        <f>ROUND(I144*H144,2)</f>
        <v>1710</v>
      </c>
      <c r="K144" s="223"/>
      <c r="L144" s="224"/>
      <c r="M144" s="225" t="s">
        <v>1</v>
      </c>
      <c r="N144" s="226" t="s">
        <v>35</v>
      </c>
      <c r="O144" s="209">
        <v>0</v>
      </c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1" t="s">
        <v>234</v>
      </c>
      <c r="AT144" s="211" t="s">
        <v>227</v>
      </c>
      <c r="AU144" s="211" t="s">
        <v>70</v>
      </c>
      <c r="AY144" s="14" t="s">
        <v>127</v>
      </c>
      <c r="BE144" s="212">
        <f>IF(N144="základní",J144,0)</f>
        <v>1710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78</v>
      </c>
      <c r="BK144" s="212">
        <f>ROUND(I144*H144,2)</f>
        <v>1710</v>
      </c>
      <c r="BL144" s="14" t="s">
        <v>234</v>
      </c>
      <c r="BM144" s="211" t="s">
        <v>335</v>
      </c>
    </row>
    <row r="145" s="2" customFormat="1" ht="44.25" customHeight="1">
      <c r="A145" s="29"/>
      <c r="B145" s="30"/>
      <c r="C145" s="217" t="s">
        <v>336</v>
      </c>
      <c r="D145" s="217" t="s">
        <v>227</v>
      </c>
      <c r="E145" s="218" t="s">
        <v>337</v>
      </c>
      <c r="F145" s="219" t="s">
        <v>338</v>
      </c>
      <c r="G145" s="220" t="s">
        <v>138</v>
      </c>
      <c r="H145" s="221">
        <v>1</v>
      </c>
      <c r="I145" s="222">
        <v>2230</v>
      </c>
      <c r="J145" s="222">
        <f>ROUND(I145*H145,2)</f>
        <v>2230</v>
      </c>
      <c r="K145" s="223"/>
      <c r="L145" s="224"/>
      <c r="M145" s="225" t="s">
        <v>1</v>
      </c>
      <c r="N145" s="226" t="s">
        <v>35</v>
      </c>
      <c r="O145" s="209">
        <v>0</v>
      </c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1" t="s">
        <v>234</v>
      </c>
      <c r="AT145" s="211" t="s">
        <v>227</v>
      </c>
      <c r="AU145" s="211" t="s">
        <v>70</v>
      </c>
      <c r="AY145" s="14" t="s">
        <v>127</v>
      </c>
      <c r="BE145" s="212">
        <f>IF(N145="základní",J145,0)</f>
        <v>2230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78</v>
      </c>
      <c r="BK145" s="212">
        <f>ROUND(I145*H145,2)</f>
        <v>2230</v>
      </c>
      <c r="BL145" s="14" t="s">
        <v>234</v>
      </c>
      <c r="BM145" s="211" t="s">
        <v>339</v>
      </c>
    </row>
    <row r="146" s="2" customFormat="1" ht="24.15" customHeight="1">
      <c r="A146" s="29"/>
      <c r="B146" s="30"/>
      <c r="C146" s="217" t="s">
        <v>340</v>
      </c>
      <c r="D146" s="217" t="s">
        <v>227</v>
      </c>
      <c r="E146" s="218" t="s">
        <v>341</v>
      </c>
      <c r="F146" s="219" t="s">
        <v>342</v>
      </c>
      <c r="G146" s="220" t="s">
        <v>138</v>
      </c>
      <c r="H146" s="221">
        <v>1</v>
      </c>
      <c r="I146" s="222">
        <v>35800</v>
      </c>
      <c r="J146" s="222">
        <f>ROUND(I146*H146,2)</f>
        <v>35800</v>
      </c>
      <c r="K146" s="223"/>
      <c r="L146" s="224"/>
      <c r="M146" s="225" t="s">
        <v>1</v>
      </c>
      <c r="N146" s="226" t="s">
        <v>35</v>
      </c>
      <c r="O146" s="209">
        <v>0</v>
      </c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1" t="s">
        <v>234</v>
      </c>
      <c r="AT146" s="211" t="s">
        <v>227</v>
      </c>
      <c r="AU146" s="211" t="s">
        <v>70</v>
      </c>
      <c r="AY146" s="14" t="s">
        <v>127</v>
      </c>
      <c r="BE146" s="212">
        <f>IF(N146="základní",J146,0)</f>
        <v>35800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78</v>
      </c>
      <c r="BK146" s="212">
        <f>ROUND(I146*H146,2)</f>
        <v>35800</v>
      </c>
      <c r="BL146" s="14" t="s">
        <v>234</v>
      </c>
      <c r="BM146" s="211" t="s">
        <v>343</v>
      </c>
    </row>
    <row r="147" s="2" customFormat="1" ht="24.15" customHeight="1">
      <c r="A147" s="29"/>
      <c r="B147" s="30"/>
      <c r="C147" s="217" t="s">
        <v>344</v>
      </c>
      <c r="D147" s="217" t="s">
        <v>227</v>
      </c>
      <c r="E147" s="218" t="s">
        <v>345</v>
      </c>
      <c r="F147" s="219" t="s">
        <v>346</v>
      </c>
      <c r="G147" s="220" t="s">
        <v>138</v>
      </c>
      <c r="H147" s="221">
        <v>1</v>
      </c>
      <c r="I147" s="222">
        <v>25400</v>
      </c>
      <c r="J147" s="222">
        <f>ROUND(I147*H147,2)</f>
        <v>25400</v>
      </c>
      <c r="K147" s="223"/>
      <c r="L147" s="224"/>
      <c r="M147" s="225" t="s">
        <v>1</v>
      </c>
      <c r="N147" s="226" t="s">
        <v>35</v>
      </c>
      <c r="O147" s="209">
        <v>0</v>
      </c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1" t="s">
        <v>234</v>
      </c>
      <c r="AT147" s="211" t="s">
        <v>227</v>
      </c>
      <c r="AU147" s="211" t="s">
        <v>70</v>
      </c>
      <c r="AY147" s="14" t="s">
        <v>127</v>
      </c>
      <c r="BE147" s="212">
        <f>IF(N147="základní",J147,0)</f>
        <v>25400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78</v>
      </c>
      <c r="BK147" s="212">
        <f>ROUND(I147*H147,2)</f>
        <v>25400</v>
      </c>
      <c r="BL147" s="14" t="s">
        <v>234</v>
      </c>
      <c r="BM147" s="211" t="s">
        <v>347</v>
      </c>
    </row>
    <row r="148" s="2" customFormat="1" ht="44.25" customHeight="1">
      <c r="A148" s="29"/>
      <c r="B148" s="30"/>
      <c r="C148" s="217" t="s">
        <v>348</v>
      </c>
      <c r="D148" s="217" t="s">
        <v>227</v>
      </c>
      <c r="E148" s="218" t="s">
        <v>349</v>
      </c>
      <c r="F148" s="219" t="s">
        <v>350</v>
      </c>
      <c r="G148" s="220" t="s">
        <v>138</v>
      </c>
      <c r="H148" s="221">
        <v>1</v>
      </c>
      <c r="I148" s="222">
        <v>63100</v>
      </c>
      <c r="J148" s="222">
        <f>ROUND(I148*H148,2)</f>
        <v>63100</v>
      </c>
      <c r="K148" s="223"/>
      <c r="L148" s="224"/>
      <c r="M148" s="225" t="s">
        <v>1</v>
      </c>
      <c r="N148" s="226" t="s">
        <v>35</v>
      </c>
      <c r="O148" s="209">
        <v>0</v>
      </c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1" t="s">
        <v>234</v>
      </c>
      <c r="AT148" s="211" t="s">
        <v>227</v>
      </c>
      <c r="AU148" s="211" t="s">
        <v>70</v>
      </c>
      <c r="AY148" s="14" t="s">
        <v>127</v>
      </c>
      <c r="BE148" s="212">
        <f>IF(N148="základní",J148,0)</f>
        <v>63100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78</v>
      </c>
      <c r="BK148" s="212">
        <f>ROUND(I148*H148,2)</f>
        <v>63100</v>
      </c>
      <c r="BL148" s="14" t="s">
        <v>234</v>
      </c>
      <c r="BM148" s="211" t="s">
        <v>351</v>
      </c>
    </row>
    <row r="149" s="2" customFormat="1" ht="49.05" customHeight="1">
      <c r="A149" s="29"/>
      <c r="B149" s="30"/>
      <c r="C149" s="217" t="s">
        <v>352</v>
      </c>
      <c r="D149" s="217" t="s">
        <v>227</v>
      </c>
      <c r="E149" s="218" t="s">
        <v>353</v>
      </c>
      <c r="F149" s="219" t="s">
        <v>354</v>
      </c>
      <c r="G149" s="220" t="s">
        <v>138</v>
      </c>
      <c r="H149" s="221">
        <v>1</v>
      </c>
      <c r="I149" s="222">
        <v>291</v>
      </c>
      <c r="J149" s="222">
        <f>ROUND(I149*H149,2)</f>
        <v>291</v>
      </c>
      <c r="K149" s="223"/>
      <c r="L149" s="224"/>
      <c r="M149" s="225" t="s">
        <v>1</v>
      </c>
      <c r="N149" s="226" t="s">
        <v>35</v>
      </c>
      <c r="O149" s="209">
        <v>0</v>
      </c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1" t="s">
        <v>173</v>
      </c>
      <c r="AT149" s="211" t="s">
        <v>227</v>
      </c>
      <c r="AU149" s="211" t="s">
        <v>70</v>
      </c>
      <c r="AY149" s="14" t="s">
        <v>127</v>
      </c>
      <c r="BE149" s="212">
        <f>IF(N149="základní",J149,0)</f>
        <v>291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78</v>
      </c>
      <c r="BK149" s="212">
        <f>ROUND(I149*H149,2)</f>
        <v>291</v>
      </c>
      <c r="BL149" s="14" t="s">
        <v>126</v>
      </c>
      <c r="BM149" s="211" t="s">
        <v>355</v>
      </c>
    </row>
    <row r="150" s="2" customFormat="1" ht="24.15" customHeight="1">
      <c r="A150" s="29"/>
      <c r="B150" s="30"/>
      <c r="C150" s="217" t="s">
        <v>356</v>
      </c>
      <c r="D150" s="217" t="s">
        <v>227</v>
      </c>
      <c r="E150" s="218" t="s">
        <v>357</v>
      </c>
      <c r="F150" s="219" t="s">
        <v>358</v>
      </c>
      <c r="G150" s="220" t="s">
        <v>359</v>
      </c>
      <c r="H150" s="221">
        <v>1</v>
      </c>
      <c r="I150" s="222">
        <v>180000</v>
      </c>
      <c r="J150" s="222">
        <f>ROUND(I150*H150,2)</f>
        <v>180000</v>
      </c>
      <c r="K150" s="223"/>
      <c r="L150" s="224"/>
      <c r="M150" s="225" t="s">
        <v>1</v>
      </c>
      <c r="N150" s="226" t="s">
        <v>35</v>
      </c>
      <c r="O150" s="209">
        <v>0</v>
      </c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1" t="s">
        <v>234</v>
      </c>
      <c r="AT150" s="211" t="s">
        <v>227</v>
      </c>
      <c r="AU150" s="211" t="s">
        <v>70</v>
      </c>
      <c r="AY150" s="14" t="s">
        <v>127</v>
      </c>
      <c r="BE150" s="212">
        <f>IF(N150="základní",J150,0)</f>
        <v>180000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78</v>
      </c>
      <c r="BK150" s="212">
        <f>ROUND(I150*H150,2)</f>
        <v>180000</v>
      </c>
      <c r="BL150" s="14" t="s">
        <v>234</v>
      </c>
      <c r="BM150" s="211" t="s">
        <v>360</v>
      </c>
    </row>
    <row r="151" s="2" customFormat="1" ht="16.5" customHeight="1">
      <c r="A151" s="29"/>
      <c r="B151" s="30"/>
      <c r="C151" s="217" t="s">
        <v>80</v>
      </c>
      <c r="D151" s="217" t="s">
        <v>227</v>
      </c>
      <c r="E151" s="218" t="s">
        <v>361</v>
      </c>
      <c r="F151" s="219" t="s">
        <v>362</v>
      </c>
      <c r="G151" s="220" t="s">
        <v>138</v>
      </c>
      <c r="H151" s="221">
        <v>1</v>
      </c>
      <c r="I151" s="222">
        <v>39900</v>
      </c>
      <c r="J151" s="222">
        <f>ROUND(I151*H151,2)</f>
        <v>39900</v>
      </c>
      <c r="K151" s="223"/>
      <c r="L151" s="224"/>
      <c r="M151" s="225" t="s">
        <v>1</v>
      </c>
      <c r="N151" s="226" t="s">
        <v>35</v>
      </c>
      <c r="O151" s="209">
        <v>0</v>
      </c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1" t="s">
        <v>234</v>
      </c>
      <c r="AT151" s="211" t="s">
        <v>227</v>
      </c>
      <c r="AU151" s="211" t="s">
        <v>70</v>
      </c>
      <c r="AY151" s="14" t="s">
        <v>127</v>
      </c>
      <c r="BE151" s="212">
        <f>IF(N151="základní",J151,0)</f>
        <v>39900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78</v>
      </c>
      <c r="BK151" s="212">
        <f>ROUND(I151*H151,2)</f>
        <v>39900</v>
      </c>
      <c r="BL151" s="14" t="s">
        <v>234</v>
      </c>
      <c r="BM151" s="211" t="s">
        <v>363</v>
      </c>
    </row>
    <row r="152" s="2" customFormat="1" ht="55.5" customHeight="1">
      <c r="A152" s="29"/>
      <c r="B152" s="30"/>
      <c r="C152" s="217" t="s">
        <v>154</v>
      </c>
      <c r="D152" s="217" t="s">
        <v>227</v>
      </c>
      <c r="E152" s="218" t="s">
        <v>364</v>
      </c>
      <c r="F152" s="219" t="s">
        <v>365</v>
      </c>
      <c r="G152" s="220" t="s">
        <v>138</v>
      </c>
      <c r="H152" s="221">
        <v>1</v>
      </c>
      <c r="I152" s="222">
        <v>32900</v>
      </c>
      <c r="J152" s="222">
        <f>ROUND(I152*H152,2)</f>
        <v>32900</v>
      </c>
      <c r="K152" s="223"/>
      <c r="L152" s="224"/>
      <c r="M152" s="225" t="s">
        <v>1</v>
      </c>
      <c r="N152" s="226" t="s">
        <v>35</v>
      </c>
      <c r="O152" s="209">
        <v>0</v>
      </c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1" t="s">
        <v>234</v>
      </c>
      <c r="AT152" s="211" t="s">
        <v>227</v>
      </c>
      <c r="AU152" s="211" t="s">
        <v>70</v>
      </c>
      <c r="AY152" s="14" t="s">
        <v>127</v>
      </c>
      <c r="BE152" s="212">
        <f>IF(N152="základní",J152,0)</f>
        <v>32900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78</v>
      </c>
      <c r="BK152" s="212">
        <f>ROUND(I152*H152,2)</f>
        <v>32900</v>
      </c>
      <c r="BL152" s="14" t="s">
        <v>234</v>
      </c>
      <c r="BM152" s="211" t="s">
        <v>366</v>
      </c>
    </row>
    <row r="153" s="2" customFormat="1" ht="24.15" customHeight="1">
      <c r="A153" s="29"/>
      <c r="B153" s="30"/>
      <c r="C153" s="217" t="s">
        <v>126</v>
      </c>
      <c r="D153" s="217" t="s">
        <v>227</v>
      </c>
      <c r="E153" s="218" t="s">
        <v>367</v>
      </c>
      <c r="F153" s="219" t="s">
        <v>368</v>
      </c>
      <c r="G153" s="220" t="s">
        <v>138</v>
      </c>
      <c r="H153" s="221">
        <v>1</v>
      </c>
      <c r="I153" s="222">
        <v>10700</v>
      </c>
      <c r="J153" s="222">
        <f>ROUND(I153*H153,2)</f>
        <v>10700</v>
      </c>
      <c r="K153" s="223"/>
      <c r="L153" s="224"/>
      <c r="M153" s="225" t="s">
        <v>1</v>
      </c>
      <c r="N153" s="226" t="s">
        <v>35</v>
      </c>
      <c r="O153" s="209">
        <v>0</v>
      </c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1" t="s">
        <v>234</v>
      </c>
      <c r="AT153" s="211" t="s">
        <v>227</v>
      </c>
      <c r="AU153" s="211" t="s">
        <v>70</v>
      </c>
      <c r="AY153" s="14" t="s">
        <v>127</v>
      </c>
      <c r="BE153" s="212">
        <f>IF(N153="základní",J153,0)</f>
        <v>10700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78</v>
      </c>
      <c r="BK153" s="212">
        <f>ROUND(I153*H153,2)</f>
        <v>10700</v>
      </c>
      <c r="BL153" s="14" t="s">
        <v>234</v>
      </c>
      <c r="BM153" s="211" t="s">
        <v>369</v>
      </c>
    </row>
    <row r="154" s="2" customFormat="1" ht="24.15" customHeight="1">
      <c r="A154" s="29"/>
      <c r="B154" s="30"/>
      <c r="C154" s="217" t="s">
        <v>161</v>
      </c>
      <c r="D154" s="217" t="s">
        <v>227</v>
      </c>
      <c r="E154" s="218" t="s">
        <v>370</v>
      </c>
      <c r="F154" s="219" t="s">
        <v>371</v>
      </c>
      <c r="G154" s="220" t="s">
        <v>138</v>
      </c>
      <c r="H154" s="221">
        <v>1</v>
      </c>
      <c r="I154" s="222">
        <v>5000</v>
      </c>
      <c r="J154" s="222">
        <f>ROUND(I154*H154,2)</f>
        <v>5000</v>
      </c>
      <c r="K154" s="223"/>
      <c r="L154" s="224"/>
      <c r="M154" s="225" t="s">
        <v>1</v>
      </c>
      <c r="N154" s="226" t="s">
        <v>35</v>
      </c>
      <c r="O154" s="209">
        <v>0</v>
      </c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1" t="s">
        <v>234</v>
      </c>
      <c r="AT154" s="211" t="s">
        <v>227</v>
      </c>
      <c r="AU154" s="211" t="s">
        <v>70</v>
      </c>
      <c r="AY154" s="14" t="s">
        <v>127</v>
      </c>
      <c r="BE154" s="212">
        <f>IF(N154="základní",J154,0)</f>
        <v>5000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78</v>
      </c>
      <c r="BK154" s="212">
        <f>ROUND(I154*H154,2)</f>
        <v>5000</v>
      </c>
      <c r="BL154" s="14" t="s">
        <v>234</v>
      </c>
      <c r="BM154" s="211" t="s">
        <v>372</v>
      </c>
    </row>
    <row r="155" s="2" customFormat="1" ht="21.75" customHeight="1">
      <c r="A155" s="29"/>
      <c r="B155" s="30"/>
      <c r="C155" s="217" t="s">
        <v>165</v>
      </c>
      <c r="D155" s="217" t="s">
        <v>227</v>
      </c>
      <c r="E155" s="218" t="s">
        <v>373</v>
      </c>
      <c r="F155" s="219" t="s">
        <v>374</v>
      </c>
      <c r="G155" s="220" t="s">
        <v>138</v>
      </c>
      <c r="H155" s="221">
        <v>1</v>
      </c>
      <c r="I155" s="222">
        <v>5000</v>
      </c>
      <c r="J155" s="222">
        <f>ROUND(I155*H155,2)</f>
        <v>5000</v>
      </c>
      <c r="K155" s="223"/>
      <c r="L155" s="224"/>
      <c r="M155" s="225" t="s">
        <v>1</v>
      </c>
      <c r="N155" s="226" t="s">
        <v>35</v>
      </c>
      <c r="O155" s="209">
        <v>0</v>
      </c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1" t="s">
        <v>234</v>
      </c>
      <c r="AT155" s="211" t="s">
        <v>227</v>
      </c>
      <c r="AU155" s="211" t="s">
        <v>70</v>
      </c>
      <c r="AY155" s="14" t="s">
        <v>127</v>
      </c>
      <c r="BE155" s="212">
        <f>IF(N155="základní",J155,0)</f>
        <v>5000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78</v>
      </c>
      <c r="BK155" s="212">
        <f>ROUND(I155*H155,2)</f>
        <v>5000</v>
      </c>
      <c r="BL155" s="14" t="s">
        <v>234</v>
      </c>
      <c r="BM155" s="211" t="s">
        <v>375</v>
      </c>
    </row>
    <row r="156" s="2" customFormat="1" ht="21.75" customHeight="1">
      <c r="A156" s="29"/>
      <c r="B156" s="30"/>
      <c r="C156" s="217" t="s">
        <v>169</v>
      </c>
      <c r="D156" s="217" t="s">
        <v>227</v>
      </c>
      <c r="E156" s="218" t="s">
        <v>376</v>
      </c>
      <c r="F156" s="219" t="s">
        <v>377</v>
      </c>
      <c r="G156" s="220" t="s">
        <v>138</v>
      </c>
      <c r="H156" s="221">
        <v>1</v>
      </c>
      <c r="I156" s="222">
        <v>2500</v>
      </c>
      <c r="J156" s="222">
        <f>ROUND(I156*H156,2)</f>
        <v>2500</v>
      </c>
      <c r="K156" s="223"/>
      <c r="L156" s="224"/>
      <c r="M156" s="225" t="s">
        <v>1</v>
      </c>
      <c r="N156" s="226" t="s">
        <v>35</v>
      </c>
      <c r="O156" s="209">
        <v>0</v>
      </c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1" t="s">
        <v>234</v>
      </c>
      <c r="AT156" s="211" t="s">
        <v>227</v>
      </c>
      <c r="AU156" s="211" t="s">
        <v>70</v>
      </c>
      <c r="AY156" s="14" t="s">
        <v>127</v>
      </c>
      <c r="BE156" s="212">
        <f>IF(N156="základní",J156,0)</f>
        <v>2500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78</v>
      </c>
      <c r="BK156" s="212">
        <f>ROUND(I156*H156,2)</f>
        <v>2500</v>
      </c>
      <c r="BL156" s="14" t="s">
        <v>234</v>
      </c>
      <c r="BM156" s="211" t="s">
        <v>378</v>
      </c>
    </row>
    <row r="157" s="2" customFormat="1" ht="24.15" customHeight="1">
      <c r="A157" s="29"/>
      <c r="B157" s="30"/>
      <c r="C157" s="217" t="s">
        <v>173</v>
      </c>
      <c r="D157" s="217" t="s">
        <v>227</v>
      </c>
      <c r="E157" s="218" t="s">
        <v>379</v>
      </c>
      <c r="F157" s="219" t="s">
        <v>380</v>
      </c>
      <c r="G157" s="220" t="s">
        <v>138</v>
      </c>
      <c r="H157" s="221">
        <v>1</v>
      </c>
      <c r="I157" s="222">
        <v>5000</v>
      </c>
      <c r="J157" s="222">
        <f>ROUND(I157*H157,2)</f>
        <v>5000</v>
      </c>
      <c r="K157" s="223"/>
      <c r="L157" s="224"/>
      <c r="M157" s="225" t="s">
        <v>1</v>
      </c>
      <c r="N157" s="226" t="s">
        <v>35</v>
      </c>
      <c r="O157" s="209">
        <v>0</v>
      </c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1" t="s">
        <v>234</v>
      </c>
      <c r="AT157" s="211" t="s">
        <v>227</v>
      </c>
      <c r="AU157" s="211" t="s">
        <v>70</v>
      </c>
      <c r="AY157" s="14" t="s">
        <v>127</v>
      </c>
      <c r="BE157" s="212">
        <f>IF(N157="základní",J157,0)</f>
        <v>5000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78</v>
      </c>
      <c r="BK157" s="212">
        <f>ROUND(I157*H157,2)</f>
        <v>5000</v>
      </c>
      <c r="BL157" s="14" t="s">
        <v>234</v>
      </c>
      <c r="BM157" s="211" t="s">
        <v>381</v>
      </c>
    </row>
    <row r="158" s="2" customFormat="1" ht="37.8" customHeight="1">
      <c r="A158" s="29"/>
      <c r="B158" s="30"/>
      <c r="C158" s="217" t="s">
        <v>181</v>
      </c>
      <c r="D158" s="217" t="s">
        <v>227</v>
      </c>
      <c r="E158" s="218" t="s">
        <v>382</v>
      </c>
      <c r="F158" s="219" t="s">
        <v>383</v>
      </c>
      <c r="G158" s="220" t="s">
        <v>138</v>
      </c>
      <c r="H158" s="221">
        <v>1</v>
      </c>
      <c r="I158" s="222">
        <v>6700</v>
      </c>
      <c r="J158" s="222">
        <f>ROUND(I158*H158,2)</f>
        <v>6700</v>
      </c>
      <c r="K158" s="223"/>
      <c r="L158" s="224"/>
      <c r="M158" s="225" t="s">
        <v>1</v>
      </c>
      <c r="N158" s="226" t="s">
        <v>35</v>
      </c>
      <c r="O158" s="209">
        <v>0</v>
      </c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1" t="s">
        <v>234</v>
      </c>
      <c r="AT158" s="211" t="s">
        <v>227</v>
      </c>
      <c r="AU158" s="211" t="s">
        <v>70</v>
      </c>
      <c r="AY158" s="14" t="s">
        <v>127</v>
      </c>
      <c r="BE158" s="212">
        <f>IF(N158="základní",J158,0)</f>
        <v>6700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78</v>
      </c>
      <c r="BK158" s="212">
        <f>ROUND(I158*H158,2)</f>
        <v>6700</v>
      </c>
      <c r="BL158" s="14" t="s">
        <v>234</v>
      </c>
      <c r="BM158" s="211" t="s">
        <v>384</v>
      </c>
    </row>
    <row r="159" s="2" customFormat="1" ht="37.8" customHeight="1">
      <c r="A159" s="29"/>
      <c r="B159" s="30"/>
      <c r="C159" s="217" t="s">
        <v>177</v>
      </c>
      <c r="D159" s="217" t="s">
        <v>227</v>
      </c>
      <c r="E159" s="218" t="s">
        <v>385</v>
      </c>
      <c r="F159" s="219" t="s">
        <v>386</v>
      </c>
      <c r="G159" s="220" t="s">
        <v>138</v>
      </c>
      <c r="H159" s="221">
        <v>1</v>
      </c>
      <c r="I159" s="222">
        <v>4700</v>
      </c>
      <c r="J159" s="222">
        <f>ROUND(I159*H159,2)</f>
        <v>4700</v>
      </c>
      <c r="K159" s="223"/>
      <c r="L159" s="224"/>
      <c r="M159" s="225" t="s">
        <v>1</v>
      </c>
      <c r="N159" s="226" t="s">
        <v>35</v>
      </c>
      <c r="O159" s="209">
        <v>0</v>
      </c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1" t="s">
        <v>234</v>
      </c>
      <c r="AT159" s="211" t="s">
        <v>227</v>
      </c>
      <c r="AU159" s="211" t="s">
        <v>70</v>
      </c>
      <c r="AY159" s="14" t="s">
        <v>127</v>
      </c>
      <c r="BE159" s="212">
        <f>IF(N159="základní",J159,0)</f>
        <v>4700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78</v>
      </c>
      <c r="BK159" s="212">
        <f>ROUND(I159*H159,2)</f>
        <v>4700</v>
      </c>
      <c r="BL159" s="14" t="s">
        <v>234</v>
      </c>
      <c r="BM159" s="211" t="s">
        <v>387</v>
      </c>
    </row>
    <row r="160" s="2" customFormat="1" ht="33" customHeight="1">
      <c r="A160" s="29"/>
      <c r="B160" s="30"/>
      <c r="C160" s="217" t="s">
        <v>189</v>
      </c>
      <c r="D160" s="217" t="s">
        <v>227</v>
      </c>
      <c r="E160" s="218" t="s">
        <v>388</v>
      </c>
      <c r="F160" s="219" t="s">
        <v>389</v>
      </c>
      <c r="G160" s="220" t="s">
        <v>138</v>
      </c>
      <c r="H160" s="221">
        <v>1</v>
      </c>
      <c r="I160" s="222">
        <v>4280</v>
      </c>
      <c r="J160" s="222">
        <f>ROUND(I160*H160,2)</f>
        <v>4280</v>
      </c>
      <c r="K160" s="223"/>
      <c r="L160" s="224"/>
      <c r="M160" s="225" t="s">
        <v>1</v>
      </c>
      <c r="N160" s="226" t="s">
        <v>35</v>
      </c>
      <c r="O160" s="209">
        <v>0</v>
      </c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1" t="s">
        <v>234</v>
      </c>
      <c r="AT160" s="211" t="s">
        <v>227</v>
      </c>
      <c r="AU160" s="211" t="s">
        <v>70</v>
      </c>
      <c r="AY160" s="14" t="s">
        <v>127</v>
      </c>
      <c r="BE160" s="212">
        <f>IF(N160="základní",J160,0)</f>
        <v>4280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78</v>
      </c>
      <c r="BK160" s="212">
        <f>ROUND(I160*H160,2)</f>
        <v>4280</v>
      </c>
      <c r="BL160" s="14" t="s">
        <v>234</v>
      </c>
      <c r="BM160" s="211" t="s">
        <v>390</v>
      </c>
    </row>
    <row r="161" s="2" customFormat="1" ht="33" customHeight="1">
      <c r="A161" s="29"/>
      <c r="B161" s="30"/>
      <c r="C161" s="217" t="s">
        <v>185</v>
      </c>
      <c r="D161" s="217" t="s">
        <v>227</v>
      </c>
      <c r="E161" s="218" t="s">
        <v>391</v>
      </c>
      <c r="F161" s="219" t="s">
        <v>392</v>
      </c>
      <c r="G161" s="220" t="s">
        <v>138</v>
      </c>
      <c r="H161" s="221">
        <v>1</v>
      </c>
      <c r="I161" s="222">
        <v>850</v>
      </c>
      <c r="J161" s="222">
        <f>ROUND(I161*H161,2)</f>
        <v>850</v>
      </c>
      <c r="K161" s="223"/>
      <c r="L161" s="224"/>
      <c r="M161" s="225" t="s">
        <v>1</v>
      </c>
      <c r="N161" s="226" t="s">
        <v>35</v>
      </c>
      <c r="O161" s="209">
        <v>0</v>
      </c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1" t="s">
        <v>234</v>
      </c>
      <c r="AT161" s="211" t="s">
        <v>227</v>
      </c>
      <c r="AU161" s="211" t="s">
        <v>70</v>
      </c>
      <c r="AY161" s="14" t="s">
        <v>127</v>
      </c>
      <c r="BE161" s="212">
        <f>IF(N161="základní",J161,0)</f>
        <v>850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78</v>
      </c>
      <c r="BK161" s="212">
        <f>ROUND(I161*H161,2)</f>
        <v>850</v>
      </c>
      <c r="BL161" s="14" t="s">
        <v>234</v>
      </c>
      <c r="BM161" s="211" t="s">
        <v>393</v>
      </c>
    </row>
    <row r="162" s="2" customFormat="1" ht="33" customHeight="1">
      <c r="A162" s="29"/>
      <c r="B162" s="30"/>
      <c r="C162" s="217" t="s">
        <v>193</v>
      </c>
      <c r="D162" s="217" t="s">
        <v>227</v>
      </c>
      <c r="E162" s="218" t="s">
        <v>394</v>
      </c>
      <c r="F162" s="219" t="s">
        <v>395</v>
      </c>
      <c r="G162" s="220" t="s">
        <v>138</v>
      </c>
      <c r="H162" s="221">
        <v>1</v>
      </c>
      <c r="I162" s="222">
        <v>50</v>
      </c>
      <c r="J162" s="222">
        <f>ROUND(I162*H162,2)</f>
        <v>50</v>
      </c>
      <c r="K162" s="223"/>
      <c r="L162" s="224"/>
      <c r="M162" s="225" t="s">
        <v>1</v>
      </c>
      <c r="N162" s="226" t="s">
        <v>35</v>
      </c>
      <c r="O162" s="209">
        <v>0</v>
      </c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1" t="s">
        <v>234</v>
      </c>
      <c r="AT162" s="211" t="s">
        <v>227</v>
      </c>
      <c r="AU162" s="211" t="s">
        <v>70</v>
      </c>
      <c r="AY162" s="14" t="s">
        <v>127</v>
      </c>
      <c r="BE162" s="212">
        <f>IF(N162="základní",J162,0)</f>
        <v>50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4" t="s">
        <v>78</v>
      </c>
      <c r="BK162" s="212">
        <f>ROUND(I162*H162,2)</f>
        <v>50</v>
      </c>
      <c r="BL162" s="14" t="s">
        <v>234</v>
      </c>
      <c r="BM162" s="211" t="s">
        <v>396</v>
      </c>
    </row>
    <row r="163" s="2" customFormat="1" ht="24.15" customHeight="1">
      <c r="A163" s="29"/>
      <c r="B163" s="30"/>
      <c r="C163" s="217" t="s">
        <v>197</v>
      </c>
      <c r="D163" s="217" t="s">
        <v>227</v>
      </c>
      <c r="E163" s="218" t="s">
        <v>397</v>
      </c>
      <c r="F163" s="219" t="s">
        <v>398</v>
      </c>
      <c r="G163" s="220" t="s">
        <v>138</v>
      </c>
      <c r="H163" s="221">
        <v>1</v>
      </c>
      <c r="I163" s="222">
        <v>1410</v>
      </c>
      <c r="J163" s="222">
        <f>ROUND(I163*H163,2)</f>
        <v>1410</v>
      </c>
      <c r="K163" s="223"/>
      <c r="L163" s="224"/>
      <c r="M163" s="225" t="s">
        <v>1</v>
      </c>
      <c r="N163" s="226" t="s">
        <v>35</v>
      </c>
      <c r="O163" s="209">
        <v>0</v>
      </c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1" t="s">
        <v>234</v>
      </c>
      <c r="AT163" s="211" t="s">
        <v>227</v>
      </c>
      <c r="AU163" s="211" t="s">
        <v>70</v>
      </c>
      <c r="AY163" s="14" t="s">
        <v>127</v>
      </c>
      <c r="BE163" s="212">
        <f>IF(N163="základní",J163,0)</f>
        <v>1410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78</v>
      </c>
      <c r="BK163" s="212">
        <f>ROUND(I163*H163,2)</f>
        <v>1410</v>
      </c>
      <c r="BL163" s="14" t="s">
        <v>234</v>
      </c>
      <c r="BM163" s="211" t="s">
        <v>399</v>
      </c>
    </row>
    <row r="164" s="2" customFormat="1" ht="24.15" customHeight="1">
      <c r="A164" s="29"/>
      <c r="B164" s="30"/>
      <c r="C164" s="217" t="s">
        <v>8</v>
      </c>
      <c r="D164" s="217" t="s">
        <v>227</v>
      </c>
      <c r="E164" s="218" t="s">
        <v>400</v>
      </c>
      <c r="F164" s="219" t="s">
        <v>401</v>
      </c>
      <c r="G164" s="220" t="s">
        <v>138</v>
      </c>
      <c r="H164" s="221">
        <v>1</v>
      </c>
      <c r="I164" s="222">
        <v>1990</v>
      </c>
      <c r="J164" s="222">
        <f>ROUND(I164*H164,2)</f>
        <v>1990</v>
      </c>
      <c r="K164" s="223"/>
      <c r="L164" s="224"/>
      <c r="M164" s="225" t="s">
        <v>1</v>
      </c>
      <c r="N164" s="226" t="s">
        <v>35</v>
      </c>
      <c r="O164" s="209">
        <v>0</v>
      </c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1" t="s">
        <v>234</v>
      </c>
      <c r="AT164" s="211" t="s">
        <v>227</v>
      </c>
      <c r="AU164" s="211" t="s">
        <v>70</v>
      </c>
      <c r="AY164" s="14" t="s">
        <v>127</v>
      </c>
      <c r="BE164" s="212">
        <f>IF(N164="základní",J164,0)</f>
        <v>1990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78</v>
      </c>
      <c r="BK164" s="212">
        <f>ROUND(I164*H164,2)</f>
        <v>1990</v>
      </c>
      <c r="BL164" s="14" t="s">
        <v>234</v>
      </c>
      <c r="BM164" s="211" t="s">
        <v>402</v>
      </c>
    </row>
    <row r="165" s="2" customFormat="1" ht="33" customHeight="1">
      <c r="A165" s="29"/>
      <c r="B165" s="30"/>
      <c r="C165" s="217" t="s">
        <v>204</v>
      </c>
      <c r="D165" s="217" t="s">
        <v>227</v>
      </c>
      <c r="E165" s="218" t="s">
        <v>403</v>
      </c>
      <c r="F165" s="219" t="s">
        <v>404</v>
      </c>
      <c r="G165" s="220" t="s">
        <v>138</v>
      </c>
      <c r="H165" s="221">
        <v>1</v>
      </c>
      <c r="I165" s="222">
        <v>9900</v>
      </c>
      <c r="J165" s="222">
        <f>ROUND(I165*H165,2)</f>
        <v>9900</v>
      </c>
      <c r="K165" s="223"/>
      <c r="L165" s="224"/>
      <c r="M165" s="225" t="s">
        <v>1</v>
      </c>
      <c r="N165" s="226" t="s">
        <v>35</v>
      </c>
      <c r="O165" s="209">
        <v>0</v>
      </c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1" t="s">
        <v>234</v>
      </c>
      <c r="AT165" s="211" t="s">
        <v>227</v>
      </c>
      <c r="AU165" s="211" t="s">
        <v>70</v>
      </c>
      <c r="AY165" s="14" t="s">
        <v>127</v>
      </c>
      <c r="BE165" s="212">
        <f>IF(N165="základní",J165,0)</f>
        <v>9900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78</v>
      </c>
      <c r="BK165" s="212">
        <f>ROUND(I165*H165,2)</f>
        <v>9900</v>
      </c>
      <c r="BL165" s="14" t="s">
        <v>234</v>
      </c>
      <c r="BM165" s="211" t="s">
        <v>405</v>
      </c>
    </row>
    <row r="166" s="2" customFormat="1" ht="24.15" customHeight="1">
      <c r="A166" s="29"/>
      <c r="B166" s="30"/>
      <c r="C166" s="217" t="s">
        <v>128</v>
      </c>
      <c r="D166" s="217" t="s">
        <v>227</v>
      </c>
      <c r="E166" s="218" t="s">
        <v>406</v>
      </c>
      <c r="F166" s="219" t="s">
        <v>407</v>
      </c>
      <c r="G166" s="220" t="s">
        <v>138</v>
      </c>
      <c r="H166" s="221">
        <v>1</v>
      </c>
      <c r="I166" s="222">
        <v>1990</v>
      </c>
      <c r="J166" s="222">
        <f>ROUND(I166*H166,2)</f>
        <v>1990</v>
      </c>
      <c r="K166" s="223"/>
      <c r="L166" s="224"/>
      <c r="M166" s="225" t="s">
        <v>1</v>
      </c>
      <c r="N166" s="226" t="s">
        <v>35</v>
      </c>
      <c r="O166" s="209">
        <v>0</v>
      </c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1" t="s">
        <v>234</v>
      </c>
      <c r="AT166" s="211" t="s">
        <v>227</v>
      </c>
      <c r="AU166" s="211" t="s">
        <v>70</v>
      </c>
      <c r="AY166" s="14" t="s">
        <v>127</v>
      </c>
      <c r="BE166" s="212">
        <f>IF(N166="základní",J166,0)</f>
        <v>1990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4" t="s">
        <v>78</v>
      </c>
      <c r="BK166" s="212">
        <f>ROUND(I166*H166,2)</f>
        <v>1990</v>
      </c>
      <c r="BL166" s="14" t="s">
        <v>234</v>
      </c>
      <c r="BM166" s="211" t="s">
        <v>408</v>
      </c>
    </row>
    <row r="167" s="2" customFormat="1" ht="24.15" customHeight="1">
      <c r="A167" s="29"/>
      <c r="B167" s="30"/>
      <c r="C167" s="217" t="s">
        <v>135</v>
      </c>
      <c r="D167" s="217" t="s">
        <v>227</v>
      </c>
      <c r="E167" s="218" t="s">
        <v>409</v>
      </c>
      <c r="F167" s="219" t="s">
        <v>410</v>
      </c>
      <c r="G167" s="220" t="s">
        <v>138</v>
      </c>
      <c r="H167" s="221">
        <v>1</v>
      </c>
      <c r="I167" s="222">
        <v>1990</v>
      </c>
      <c r="J167" s="222">
        <f>ROUND(I167*H167,2)</f>
        <v>1990</v>
      </c>
      <c r="K167" s="223"/>
      <c r="L167" s="224"/>
      <c r="M167" s="225" t="s">
        <v>1</v>
      </c>
      <c r="N167" s="226" t="s">
        <v>35</v>
      </c>
      <c r="O167" s="209">
        <v>0</v>
      </c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1" t="s">
        <v>234</v>
      </c>
      <c r="AT167" s="211" t="s">
        <v>227</v>
      </c>
      <c r="AU167" s="211" t="s">
        <v>70</v>
      </c>
      <c r="AY167" s="14" t="s">
        <v>127</v>
      </c>
      <c r="BE167" s="212">
        <f>IF(N167="základní",J167,0)</f>
        <v>1990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4" t="s">
        <v>78</v>
      </c>
      <c r="BK167" s="212">
        <f>ROUND(I167*H167,2)</f>
        <v>1990</v>
      </c>
      <c r="BL167" s="14" t="s">
        <v>234</v>
      </c>
      <c r="BM167" s="211" t="s">
        <v>411</v>
      </c>
    </row>
    <row r="168" s="2" customFormat="1" ht="24.15" customHeight="1">
      <c r="A168" s="29"/>
      <c r="B168" s="30"/>
      <c r="C168" s="217" t="s">
        <v>140</v>
      </c>
      <c r="D168" s="217" t="s">
        <v>227</v>
      </c>
      <c r="E168" s="218" t="s">
        <v>412</v>
      </c>
      <c r="F168" s="219" t="s">
        <v>413</v>
      </c>
      <c r="G168" s="220" t="s">
        <v>138</v>
      </c>
      <c r="H168" s="221">
        <v>1</v>
      </c>
      <c r="I168" s="222">
        <v>1460</v>
      </c>
      <c r="J168" s="222">
        <f>ROUND(I168*H168,2)</f>
        <v>1460</v>
      </c>
      <c r="K168" s="223"/>
      <c r="L168" s="224"/>
      <c r="M168" s="225" t="s">
        <v>1</v>
      </c>
      <c r="N168" s="226" t="s">
        <v>35</v>
      </c>
      <c r="O168" s="209">
        <v>0</v>
      </c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1" t="s">
        <v>234</v>
      </c>
      <c r="AT168" s="211" t="s">
        <v>227</v>
      </c>
      <c r="AU168" s="211" t="s">
        <v>70</v>
      </c>
      <c r="AY168" s="14" t="s">
        <v>127</v>
      </c>
      <c r="BE168" s="212">
        <f>IF(N168="základní",J168,0)</f>
        <v>1460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78</v>
      </c>
      <c r="BK168" s="212">
        <f>ROUND(I168*H168,2)</f>
        <v>1460</v>
      </c>
      <c r="BL168" s="14" t="s">
        <v>234</v>
      </c>
      <c r="BM168" s="211" t="s">
        <v>414</v>
      </c>
    </row>
    <row r="169" s="2" customFormat="1" ht="24.15" customHeight="1">
      <c r="A169" s="29"/>
      <c r="B169" s="30"/>
      <c r="C169" s="217" t="s">
        <v>144</v>
      </c>
      <c r="D169" s="217" t="s">
        <v>227</v>
      </c>
      <c r="E169" s="218" t="s">
        <v>415</v>
      </c>
      <c r="F169" s="219" t="s">
        <v>416</v>
      </c>
      <c r="G169" s="220" t="s">
        <v>138</v>
      </c>
      <c r="H169" s="221">
        <v>1</v>
      </c>
      <c r="I169" s="222">
        <v>4960</v>
      </c>
      <c r="J169" s="222">
        <f>ROUND(I169*H169,2)</f>
        <v>4960</v>
      </c>
      <c r="K169" s="223"/>
      <c r="L169" s="224"/>
      <c r="M169" s="225" t="s">
        <v>1</v>
      </c>
      <c r="N169" s="226" t="s">
        <v>35</v>
      </c>
      <c r="O169" s="209">
        <v>0</v>
      </c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1" t="s">
        <v>234</v>
      </c>
      <c r="AT169" s="211" t="s">
        <v>227</v>
      </c>
      <c r="AU169" s="211" t="s">
        <v>70</v>
      </c>
      <c r="AY169" s="14" t="s">
        <v>127</v>
      </c>
      <c r="BE169" s="212">
        <f>IF(N169="základní",J169,0)</f>
        <v>4960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4" t="s">
        <v>78</v>
      </c>
      <c r="BK169" s="212">
        <f>ROUND(I169*H169,2)</f>
        <v>4960</v>
      </c>
      <c r="BL169" s="14" t="s">
        <v>234</v>
      </c>
      <c r="BM169" s="211" t="s">
        <v>417</v>
      </c>
    </row>
    <row r="170" s="2" customFormat="1" ht="24.15" customHeight="1">
      <c r="A170" s="29"/>
      <c r="B170" s="30"/>
      <c r="C170" s="217" t="s">
        <v>7</v>
      </c>
      <c r="D170" s="217" t="s">
        <v>227</v>
      </c>
      <c r="E170" s="218" t="s">
        <v>418</v>
      </c>
      <c r="F170" s="219" t="s">
        <v>419</v>
      </c>
      <c r="G170" s="220" t="s">
        <v>138</v>
      </c>
      <c r="H170" s="221">
        <v>1</v>
      </c>
      <c r="I170" s="222">
        <v>7540</v>
      </c>
      <c r="J170" s="222">
        <f>ROUND(I170*H170,2)</f>
        <v>7540</v>
      </c>
      <c r="K170" s="223"/>
      <c r="L170" s="224"/>
      <c r="M170" s="225" t="s">
        <v>1</v>
      </c>
      <c r="N170" s="226" t="s">
        <v>35</v>
      </c>
      <c r="O170" s="209">
        <v>0</v>
      </c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1" t="s">
        <v>234</v>
      </c>
      <c r="AT170" s="211" t="s">
        <v>227</v>
      </c>
      <c r="AU170" s="211" t="s">
        <v>70</v>
      </c>
      <c r="AY170" s="14" t="s">
        <v>127</v>
      </c>
      <c r="BE170" s="212">
        <f>IF(N170="základní",J170,0)</f>
        <v>7540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78</v>
      </c>
      <c r="BK170" s="212">
        <f>ROUND(I170*H170,2)</f>
        <v>7540</v>
      </c>
      <c r="BL170" s="14" t="s">
        <v>234</v>
      </c>
      <c r="BM170" s="211" t="s">
        <v>420</v>
      </c>
    </row>
    <row r="171" s="2" customFormat="1" ht="16.5" customHeight="1">
      <c r="A171" s="29"/>
      <c r="B171" s="30"/>
      <c r="C171" s="217" t="s">
        <v>421</v>
      </c>
      <c r="D171" s="217" t="s">
        <v>227</v>
      </c>
      <c r="E171" s="218" t="s">
        <v>422</v>
      </c>
      <c r="F171" s="219" t="s">
        <v>423</v>
      </c>
      <c r="G171" s="220" t="s">
        <v>138</v>
      </c>
      <c r="H171" s="221">
        <v>1</v>
      </c>
      <c r="I171" s="222">
        <v>24800</v>
      </c>
      <c r="J171" s="222">
        <f>ROUND(I171*H171,2)</f>
        <v>24800</v>
      </c>
      <c r="K171" s="223"/>
      <c r="L171" s="224"/>
      <c r="M171" s="225" t="s">
        <v>1</v>
      </c>
      <c r="N171" s="226" t="s">
        <v>35</v>
      </c>
      <c r="O171" s="209">
        <v>0</v>
      </c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1" t="s">
        <v>234</v>
      </c>
      <c r="AT171" s="211" t="s">
        <v>227</v>
      </c>
      <c r="AU171" s="211" t="s">
        <v>70</v>
      </c>
      <c r="AY171" s="14" t="s">
        <v>127</v>
      </c>
      <c r="BE171" s="212">
        <f>IF(N171="základní",J171,0)</f>
        <v>24800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4" t="s">
        <v>78</v>
      </c>
      <c r="BK171" s="212">
        <f>ROUND(I171*H171,2)</f>
        <v>24800</v>
      </c>
      <c r="BL171" s="14" t="s">
        <v>234</v>
      </c>
      <c r="BM171" s="211" t="s">
        <v>424</v>
      </c>
    </row>
    <row r="172" s="2" customFormat="1" ht="16.5" customHeight="1">
      <c r="A172" s="29"/>
      <c r="B172" s="30"/>
      <c r="C172" s="217" t="s">
        <v>425</v>
      </c>
      <c r="D172" s="217" t="s">
        <v>227</v>
      </c>
      <c r="E172" s="218" t="s">
        <v>426</v>
      </c>
      <c r="F172" s="219" t="s">
        <v>427</v>
      </c>
      <c r="G172" s="220" t="s">
        <v>138</v>
      </c>
      <c r="H172" s="221">
        <v>1</v>
      </c>
      <c r="I172" s="222">
        <v>25700</v>
      </c>
      <c r="J172" s="222">
        <f>ROUND(I172*H172,2)</f>
        <v>25700</v>
      </c>
      <c r="K172" s="223"/>
      <c r="L172" s="224"/>
      <c r="M172" s="225" t="s">
        <v>1</v>
      </c>
      <c r="N172" s="226" t="s">
        <v>35</v>
      </c>
      <c r="O172" s="209">
        <v>0</v>
      </c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1" t="s">
        <v>234</v>
      </c>
      <c r="AT172" s="211" t="s">
        <v>227</v>
      </c>
      <c r="AU172" s="211" t="s">
        <v>70</v>
      </c>
      <c r="AY172" s="14" t="s">
        <v>127</v>
      </c>
      <c r="BE172" s="212">
        <f>IF(N172="základní",J172,0)</f>
        <v>25700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78</v>
      </c>
      <c r="BK172" s="212">
        <f>ROUND(I172*H172,2)</f>
        <v>25700</v>
      </c>
      <c r="BL172" s="14" t="s">
        <v>234</v>
      </c>
      <c r="BM172" s="211" t="s">
        <v>428</v>
      </c>
    </row>
    <row r="173" s="2" customFormat="1" ht="24.15" customHeight="1">
      <c r="A173" s="29"/>
      <c r="B173" s="30"/>
      <c r="C173" s="217" t="s">
        <v>429</v>
      </c>
      <c r="D173" s="217" t="s">
        <v>227</v>
      </c>
      <c r="E173" s="218" t="s">
        <v>430</v>
      </c>
      <c r="F173" s="219" t="s">
        <v>431</v>
      </c>
      <c r="G173" s="220" t="s">
        <v>138</v>
      </c>
      <c r="H173" s="221">
        <v>1</v>
      </c>
      <c r="I173" s="222">
        <v>12000</v>
      </c>
      <c r="J173" s="222">
        <f>ROUND(I173*H173,2)</f>
        <v>12000</v>
      </c>
      <c r="K173" s="223"/>
      <c r="L173" s="224"/>
      <c r="M173" s="225" t="s">
        <v>1</v>
      </c>
      <c r="N173" s="226" t="s">
        <v>35</v>
      </c>
      <c r="O173" s="209">
        <v>0</v>
      </c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1" t="s">
        <v>234</v>
      </c>
      <c r="AT173" s="211" t="s">
        <v>227</v>
      </c>
      <c r="AU173" s="211" t="s">
        <v>70</v>
      </c>
      <c r="AY173" s="14" t="s">
        <v>127</v>
      </c>
      <c r="BE173" s="212">
        <f>IF(N173="základní",J173,0)</f>
        <v>12000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4" t="s">
        <v>78</v>
      </c>
      <c r="BK173" s="212">
        <f>ROUND(I173*H173,2)</f>
        <v>12000</v>
      </c>
      <c r="BL173" s="14" t="s">
        <v>234</v>
      </c>
      <c r="BM173" s="211" t="s">
        <v>432</v>
      </c>
    </row>
    <row r="174" s="2" customFormat="1" ht="24.15" customHeight="1">
      <c r="A174" s="29"/>
      <c r="B174" s="30"/>
      <c r="C174" s="217" t="s">
        <v>433</v>
      </c>
      <c r="D174" s="217" t="s">
        <v>227</v>
      </c>
      <c r="E174" s="218" t="s">
        <v>434</v>
      </c>
      <c r="F174" s="219" t="s">
        <v>435</v>
      </c>
      <c r="G174" s="220" t="s">
        <v>138</v>
      </c>
      <c r="H174" s="221">
        <v>1</v>
      </c>
      <c r="I174" s="222">
        <v>8660</v>
      </c>
      <c r="J174" s="222">
        <f>ROUND(I174*H174,2)</f>
        <v>8660</v>
      </c>
      <c r="K174" s="223"/>
      <c r="L174" s="224"/>
      <c r="M174" s="225" t="s">
        <v>1</v>
      </c>
      <c r="N174" s="226" t="s">
        <v>35</v>
      </c>
      <c r="O174" s="209">
        <v>0</v>
      </c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1" t="s">
        <v>234</v>
      </c>
      <c r="AT174" s="211" t="s">
        <v>227</v>
      </c>
      <c r="AU174" s="211" t="s">
        <v>70</v>
      </c>
      <c r="AY174" s="14" t="s">
        <v>127</v>
      </c>
      <c r="BE174" s="212">
        <f>IF(N174="základní",J174,0)</f>
        <v>8660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4" t="s">
        <v>78</v>
      </c>
      <c r="BK174" s="212">
        <f>ROUND(I174*H174,2)</f>
        <v>8660</v>
      </c>
      <c r="BL174" s="14" t="s">
        <v>234</v>
      </c>
      <c r="BM174" s="211" t="s">
        <v>436</v>
      </c>
    </row>
    <row r="175" s="2" customFormat="1" ht="24.15" customHeight="1">
      <c r="A175" s="29"/>
      <c r="B175" s="30"/>
      <c r="C175" s="217" t="s">
        <v>437</v>
      </c>
      <c r="D175" s="217" t="s">
        <v>227</v>
      </c>
      <c r="E175" s="218" t="s">
        <v>438</v>
      </c>
      <c r="F175" s="219" t="s">
        <v>439</v>
      </c>
      <c r="G175" s="220" t="s">
        <v>138</v>
      </c>
      <c r="H175" s="221">
        <v>1</v>
      </c>
      <c r="I175" s="222">
        <v>1390</v>
      </c>
      <c r="J175" s="222">
        <f>ROUND(I175*H175,2)</f>
        <v>1390</v>
      </c>
      <c r="K175" s="223"/>
      <c r="L175" s="224"/>
      <c r="M175" s="225" t="s">
        <v>1</v>
      </c>
      <c r="N175" s="226" t="s">
        <v>35</v>
      </c>
      <c r="O175" s="209">
        <v>0</v>
      </c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1" t="s">
        <v>234</v>
      </c>
      <c r="AT175" s="211" t="s">
        <v>227</v>
      </c>
      <c r="AU175" s="211" t="s">
        <v>70</v>
      </c>
      <c r="AY175" s="14" t="s">
        <v>127</v>
      </c>
      <c r="BE175" s="212">
        <f>IF(N175="základní",J175,0)</f>
        <v>1390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4" t="s">
        <v>78</v>
      </c>
      <c r="BK175" s="212">
        <f>ROUND(I175*H175,2)</f>
        <v>1390</v>
      </c>
      <c r="BL175" s="14" t="s">
        <v>234</v>
      </c>
      <c r="BM175" s="211" t="s">
        <v>440</v>
      </c>
    </row>
    <row r="176" s="2" customFormat="1" ht="33" customHeight="1">
      <c r="A176" s="29"/>
      <c r="B176" s="30"/>
      <c r="C176" s="217" t="s">
        <v>441</v>
      </c>
      <c r="D176" s="217" t="s">
        <v>227</v>
      </c>
      <c r="E176" s="218" t="s">
        <v>442</v>
      </c>
      <c r="F176" s="219" t="s">
        <v>443</v>
      </c>
      <c r="G176" s="220" t="s">
        <v>138</v>
      </c>
      <c r="H176" s="221">
        <v>1</v>
      </c>
      <c r="I176" s="222">
        <v>724</v>
      </c>
      <c r="J176" s="222">
        <f>ROUND(I176*H176,2)</f>
        <v>724</v>
      </c>
      <c r="K176" s="223"/>
      <c r="L176" s="224"/>
      <c r="M176" s="225" t="s">
        <v>1</v>
      </c>
      <c r="N176" s="226" t="s">
        <v>35</v>
      </c>
      <c r="O176" s="209">
        <v>0</v>
      </c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1" t="s">
        <v>234</v>
      </c>
      <c r="AT176" s="211" t="s">
        <v>227</v>
      </c>
      <c r="AU176" s="211" t="s">
        <v>70</v>
      </c>
      <c r="AY176" s="14" t="s">
        <v>127</v>
      </c>
      <c r="BE176" s="212">
        <f>IF(N176="základní",J176,0)</f>
        <v>724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4" t="s">
        <v>78</v>
      </c>
      <c r="BK176" s="212">
        <f>ROUND(I176*H176,2)</f>
        <v>724</v>
      </c>
      <c r="BL176" s="14" t="s">
        <v>234</v>
      </c>
      <c r="BM176" s="211" t="s">
        <v>444</v>
      </c>
    </row>
    <row r="177" s="2" customFormat="1" ht="33" customHeight="1">
      <c r="A177" s="29"/>
      <c r="B177" s="30"/>
      <c r="C177" s="217" t="s">
        <v>445</v>
      </c>
      <c r="D177" s="217" t="s">
        <v>227</v>
      </c>
      <c r="E177" s="218" t="s">
        <v>446</v>
      </c>
      <c r="F177" s="219" t="s">
        <v>447</v>
      </c>
      <c r="G177" s="220" t="s">
        <v>138</v>
      </c>
      <c r="H177" s="221">
        <v>1</v>
      </c>
      <c r="I177" s="222">
        <v>713</v>
      </c>
      <c r="J177" s="222">
        <f>ROUND(I177*H177,2)</f>
        <v>713</v>
      </c>
      <c r="K177" s="223"/>
      <c r="L177" s="224"/>
      <c r="M177" s="225" t="s">
        <v>1</v>
      </c>
      <c r="N177" s="226" t="s">
        <v>35</v>
      </c>
      <c r="O177" s="209">
        <v>0</v>
      </c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1" t="s">
        <v>234</v>
      </c>
      <c r="AT177" s="211" t="s">
        <v>227</v>
      </c>
      <c r="AU177" s="211" t="s">
        <v>70</v>
      </c>
      <c r="AY177" s="14" t="s">
        <v>127</v>
      </c>
      <c r="BE177" s="212">
        <f>IF(N177="základní",J177,0)</f>
        <v>713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4" t="s">
        <v>78</v>
      </c>
      <c r="BK177" s="212">
        <f>ROUND(I177*H177,2)</f>
        <v>713</v>
      </c>
      <c r="BL177" s="14" t="s">
        <v>234</v>
      </c>
      <c r="BM177" s="211" t="s">
        <v>448</v>
      </c>
    </row>
    <row r="178" s="2" customFormat="1" ht="33" customHeight="1">
      <c r="A178" s="29"/>
      <c r="B178" s="30"/>
      <c r="C178" s="217" t="s">
        <v>449</v>
      </c>
      <c r="D178" s="217" t="s">
        <v>227</v>
      </c>
      <c r="E178" s="218" t="s">
        <v>450</v>
      </c>
      <c r="F178" s="219" t="s">
        <v>451</v>
      </c>
      <c r="G178" s="220" t="s">
        <v>138</v>
      </c>
      <c r="H178" s="221">
        <v>1</v>
      </c>
      <c r="I178" s="222">
        <v>680</v>
      </c>
      <c r="J178" s="222">
        <f>ROUND(I178*H178,2)</f>
        <v>680</v>
      </c>
      <c r="K178" s="223"/>
      <c r="L178" s="224"/>
      <c r="M178" s="225" t="s">
        <v>1</v>
      </c>
      <c r="N178" s="226" t="s">
        <v>35</v>
      </c>
      <c r="O178" s="209">
        <v>0</v>
      </c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1" t="s">
        <v>234</v>
      </c>
      <c r="AT178" s="211" t="s">
        <v>227</v>
      </c>
      <c r="AU178" s="211" t="s">
        <v>70</v>
      </c>
      <c r="AY178" s="14" t="s">
        <v>127</v>
      </c>
      <c r="BE178" s="212">
        <f>IF(N178="základní",J178,0)</f>
        <v>680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4" t="s">
        <v>78</v>
      </c>
      <c r="BK178" s="212">
        <f>ROUND(I178*H178,2)</f>
        <v>680</v>
      </c>
      <c r="BL178" s="14" t="s">
        <v>234</v>
      </c>
      <c r="BM178" s="211" t="s">
        <v>452</v>
      </c>
    </row>
    <row r="179" s="2" customFormat="1" ht="33" customHeight="1">
      <c r="A179" s="29"/>
      <c r="B179" s="30"/>
      <c r="C179" s="217" t="s">
        <v>221</v>
      </c>
      <c r="D179" s="217" t="s">
        <v>227</v>
      </c>
      <c r="E179" s="218" t="s">
        <v>453</v>
      </c>
      <c r="F179" s="219" t="s">
        <v>454</v>
      </c>
      <c r="G179" s="220" t="s">
        <v>138</v>
      </c>
      <c r="H179" s="221">
        <v>1</v>
      </c>
      <c r="I179" s="222">
        <v>838</v>
      </c>
      <c r="J179" s="222">
        <f>ROUND(I179*H179,2)</f>
        <v>838</v>
      </c>
      <c r="K179" s="223"/>
      <c r="L179" s="224"/>
      <c r="M179" s="225" t="s">
        <v>1</v>
      </c>
      <c r="N179" s="226" t="s">
        <v>35</v>
      </c>
      <c r="O179" s="209">
        <v>0</v>
      </c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1" t="s">
        <v>234</v>
      </c>
      <c r="AT179" s="211" t="s">
        <v>227</v>
      </c>
      <c r="AU179" s="211" t="s">
        <v>70</v>
      </c>
      <c r="AY179" s="14" t="s">
        <v>127</v>
      </c>
      <c r="BE179" s="212">
        <f>IF(N179="základní",J179,0)</f>
        <v>838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4" t="s">
        <v>78</v>
      </c>
      <c r="BK179" s="212">
        <f>ROUND(I179*H179,2)</f>
        <v>838</v>
      </c>
      <c r="BL179" s="14" t="s">
        <v>234</v>
      </c>
      <c r="BM179" s="211" t="s">
        <v>455</v>
      </c>
    </row>
    <row r="180" s="2" customFormat="1" ht="33" customHeight="1">
      <c r="A180" s="29"/>
      <c r="B180" s="30"/>
      <c r="C180" s="217" t="s">
        <v>456</v>
      </c>
      <c r="D180" s="217" t="s">
        <v>227</v>
      </c>
      <c r="E180" s="218" t="s">
        <v>457</v>
      </c>
      <c r="F180" s="219" t="s">
        <v>458</v>
      </c>
      <c r="G180" s="220" t="s">
        <v>138</v>
      </c>
      <c r="H180" s="221">
        <v>1</v>
      </c>
      <c r="I180" s="222">
        <v>658</v>
      </c>
      <c r="J180" s="222">
        <f>ROUND(I180*H180,2)</f>
        <v>658</v>
      </c>
      <c r="K180" s="223"/>
      <c r="L180" s="224"/>
      <c r="M180" s="225" t="s">
        <v>1</v>
      </c>
      <c r="N180" s="226" t="s">
        <v>35</v>
      </c>
      <c r="O180" s="209">
        <v>0</v>
      </c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1" t="s">
        <v>234</v>
      </c>
      <c r="AT180" s="211" t="s">
        <v>227</v>
      </c>
      <c r="AU180" s="211" t="s">
        <v>70</v>
      </c>
      <c r="AY180" s="14" t="s">
        <v>127</v>
      </c>
      <c r="BE180" s="212">
        <f>IF(N180="základní",J180,0)</f>
        <v>658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4" t="s">
        <v>78</v>
      </c>
      <c r="BK180" s="212">
        <f>ROUND(I180*H180,2)</f>
        <v>658</v>
      </c>
      <c r="BL180" s="14" t="s">
        <v>234</v>
      </c>
      <c r="BM180" s="211" t="s">
        <v>459</v>
      </c>
    </row>
    <row r="181" s="2" customFormat="1" ht="24.15" customHeight="1">
      <c r="A181" s="29"/>
      <c r="B181" s="30"/>
      <c r="C181" s="217" t="s">
        <v>460</v>
      </c>
      <c r="D181" s="217" t="s">
        <v>227</v>
      </c>
      <c r="E181" s="218" t="s">
        <v>461</v>
      </c>
      <c r="F181" s="219" t="s">
        <v>462</v>
      </c>
      <c r="G181" s="220" t="s">
        <v>138</v>
      </c>
      <c r="H181" s="221">
        <v>1</v>
      </c>
      <c r="I181" s="222">
        <v>756</v>
      </c>
      <c r="J181" s="222">
        <f>ROUND(I181*H181,2)</f>
        <v>756</v>
      </c>
      <c r="K181" s="223"/>
      <c r="L181" s="224"/>
      <c r="M181" s="225" t="s">
        <v>1</v>
      </c>
      <c r="N181" s="226" t="s">
        <v>35</v>
      </c>
      <c r="O181" s="209">
        <v>0</v>
      </c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1" t="s">
        <v>234</v>
      </c>
      <c r="AT181" s="211" t="s">
        <v>227</v>
      </c>
      <c r="AU181" s="211" t="s">
        <v>70</v>
      </c>
      <c r="AY181" s="14" t="s">
        <v>127</v>
      </c>
      <c r="BE181" s="212">
        <f>IF(N181="základní",J181,0)</f>
        <v>756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4" t="s">
        <v>78</v>
      </c>
      <c r="BK181" s="212">
        <f>ROUND(I181*H181,2)</f>
        <v>756</v>
      </c>
      <c r="BL181" s="14" t="s">
        <v>234</v>
      </c>
      <c r="BM181" s="211" t="s">
        <v>463</v>
      </c>
    </row>
    <row r="182" s="2" customFormat="1" ht="24.15" customHeight="1">
      <c r="A182" s="29"/>
      <c r="B182" s="30"/>
      <c r="C182" s="217" t="s">
        <v>464</v>
      </c>
      <c r="D182" s="217" t="s">
        <v>227</v>
      </c>
      <c r="E182" s="218" t="s">
        <v>465</v>
      </c>
      <c r="F182" s="219" t="s">
        <v>466</v>
      </c>
      <c r="G182" s="220" t="s">
        <v>138</v>
      </c>
      <c r="H182" s="221">
        <v>1</v>
      </c>
      <c r="I182" s="222">
        <v>807</v>
      </c>
      <c r="J182" s="222">
        <f>ROUND(I182*H182,2)</f>
        <v>807</v>
      </c>
      <c r="K182" s="223"/>
      <c r="L182" s="224"/>
      <c r="M182" s="225" t="s">
        <v>1</v>
      </c>
      <c r="N182" s="226" t="s">
        <v>35</v>
      </c>
      <c r="O182" s="209">
        <v>0</v>
      </c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1" t="s">
        <v>234</v>
      </c>
      <c r="AT182" s="211" t="s">
        <v>227</v>
      </c>
      <c r="AU182" s="211" t="s">
        <v>70</v>
      </c>
      <c r="AY182" s="14" t="s">
        <v>127</v>
      </c>
      <c r="BE182" s="212">
        <f>IF(N182="základní",J182,0)</f>
        <v>807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4" t="s">
        <v>78</v>
      </c>
      <c r="BK182" s="212">
        <f>ROUND(I182*H182,2)</f>
        <v>807</v>
      </c>
      <c r="BL182" s="14" t="s">
        <v>234</v>
      </c>
      <c r="BM182" s="211" t="s">
        <v>467</v>
      </c>
    </row>
    <row r="183" s="2" customFormat="1" ht="24.15" customHeight="1">
      <c r="A183" s="29"/>
      <c r="B183" s="30"/>
      <c r="C183" s="217" t="s">
        <v>468</v>
      </c>
      <c r="D183" s="217" t="s">
        <v>227</v>
      </c>
      <c r="E183" s="218" t="s">
        <v>469</v>
      </c>
      <c r="F183" s="219" t="s">
        <v>470</v>
      </c>
      <c r="G183" s="220" t="s">
        <v>138</v>
      </c>
      <c r="H183" s="221">
        <v>1</v>
      </c>
      <c r="I183" s="222">
        <v>859</v>
      </c>
      <c r="J183" s="222">
        <f>ROUND(I183*H183,2)</f>
        <v>859</v>
      </c>
      <c r="K183" s="223"/>
      <c r="L183" s="224"/>
      <c r="M183" s="225" t="s">
        <v>1</v>
      </c>
      <c r="N183" s="226" t="s">
        <v>35</v>
      </c>
      <c r="O183" s="209">
        <v>0</v>
      </c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11" t="s">
        <v>234</v>
      </c>
      <c r="AT183" s="211" t="s">
        <v>227</v>
      </c>
      <c r="AU183" s="211" t="s">
        <v>70</v>
      </c>
      <c r="AY183" s="14" t="s">
        <v>127</v>
      </c>
      <c r="BE183" s="212">
        <f>IF(N183="základní",J183,0)</f>
        <v>859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4" t="s">
        <v>78</v>
      </c>
      <c r="BK183" s="212">
        <f>ROUND(I183*H183,2)</f>
        <v>859</v>
      </c>
      <c r="BL183" s="14" t="s">
        <v>234</v>
      </c>
      <c r="BM183" s="211" t="s">
        <v>471</v>
      </c>
    </row>
    <row r="184" s="2" customFormat="1" ht="37.8" customHeight="1">
      <c r="A184" s="29"/>
      <c r="B184" s="30"/>
      <c r="C184" s="217" t="s">
        <v>472</v>
      </c>
      <c r="D184" s="217" t="s">
        <v>227</v>
      </c>
      <c r="E184" s="218" t="s">
        <v>473</v>
      </c>
      <c r="F184" s="219" t="s">
        <v>474</v>
      </c>
      <c r="G184" s="220" t="s">
        <v>138</v>
      </c>
      <c r="H184" s="221">
        <v>1</v>
      </c>
      <c r="I184" s="222">
        <v>1680</v>
      </c>
      <c r="J184" s="222">
        <f>ROUND(I184*H184,2)</f>
        <v>1680</v>
      </c>
      <c r="K184" s="223"/>
      <c r="L184" s="224"/>
      <c r="M184" s="225" t="s">
        <v>1</v>
      </c>
      <c r="N184" s="226" t="s">
        <v>35</v>
      </c>
      <c r="O184" s="209">
        <v>0</v>
      </c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1" t="s">
        <v>234</v>
      </c>
      <c r="AT184" s="211" t="s">
        <v>227</v>
      </c>
      <c r="AU184" s="211" t="s">
        <v>70</v>
      </c>
      <c r="AY184" s="14" t="s">
        <v>127</v>
      </c>
      <c r="BE184" s="212">
        <f>IF(N184="základní",J184,0)</f>
        <v>1680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4" t="s">
        <v>78</v>
      </c>
      <c r="BK184" s="212">
        <f>ROUND(I184*H184,2)</f>
        <v>1680</v>
      </c>
      <c r="BL184" s="14" t="s">
        <v>234</v>
      </c>
      <c r="BM184" s="211" t="s">
        <v>475</v>
      </c>
    </row>
    <row r="185" s="2" customFormat="1" ht="37.8" customHeight="1">
      <c r="A185" s="29"/>
      <c r="B185" s="30"/>
      <c r="C185" s="217" t="s">
        <v>476</v>
      </c>
      <c r="D185" s="217" t="s">
        <v>227</v>
      </c>
      <c r="E185" s="218" t="s">
        <v>477</v>
      </c>
      <c r="F185" s="219" t="s">
        <v>478</v>
      </c>
      <c r="G185" s="220" t="s">
        <v>138</v>
      </c>
      <c r="H185" s="221">
        <v>1</v>
      </c>
      <c r="I185" s="222">
        <v>1570</v>
      </c>
      <c r="J185" s="222">
        <f>ROUND(I185*H185,2)</f>
        <v>1570</v>
      </c>
      <c r="K185" s="223"/>
      <c r="L185" s="224"/>
      <c r="M185" s="225" t="s">
        <v>1</v>
      </c>
      <c r="N185" s="226" t="s">
        <v>35</v>
      </c>
      <c r="O185" s="209">
        <v>0</v>
      </c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1" t="s">
        <v>234</v>
      </c>
      <c r="AT185" s="211" t="s">
        <v>227</v>
      </c>
      <c r="AU185" s="211" t="s">
        <v>70</v>
      </c>
      <c r="AY185" s="14" t="s">
        <v>127</v>
      </c>
      <c r="BE185" s="212">
        <f>IF(N185="základní",J185,0)</f>
        <v>1570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4" t="s">
        <v>78</v>
      </c>
      <c r="BK185" s="212">
        <f>ROUND(I185*H185,2)</f>
        <v>1570</v>
      </c>
      <c r="BL185" s="14" t="s">
        <v>234</v>
      </c>
      <c r="BM185" s="211" t="s">
        <v>479</v>
      </c>
    </row>
    <row r="186" s="2" customFormat="1" ht="37.8" customHeight="1">
      <c r="A186" s="29"/>
      <c r="B186" s="30"/>
      <c r="C186" s="217" t="s">
        <v>480</v>
      </c>
      <c r="D186" s="217" t="s">
        <v>227</v>
      </c>
      <c r="E186" s="218" t="s">
        <v>481</v>
      </c>
      <c r="F186" s="219" t="s">
        <v>482</v>
      </c>
      <c r="G186" s="220" t="s">
        <v>138</v>
      </c>
      <c r="H186" s="221">
        <v>1</v>
      </c>
      <c r="I186" s="222">
        <v>1780</v>
      </c>
      <c r="J186" s="222">
        <f>ROUND(I186*H186,2)</f>
        <v>1780</v>
      </c>
      <c r="K186" s="223"/>
      <c r="L186" s="224"/>
      <c r="M186" s="225" t="s">
        <v>1</v>
      </c>
      <c r="N186" s="226" t="s">
        <v>35</v>
      </c>
      <c r="O186" s="209">
        <v>0</v>
      </c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1" t="s">
        <v>234</v>
      </c>
      <c r="AT186" s="211" t="s">
        <v>227</v>
      </c>
      <c r="AU186" s="211" t="s">
        <v>70</v>
      </c>
      <c r="AY186" s="14" t="s">
        <v>127</v>
      </c>
      <c r="BE186" s="212">
        <f>IF(N186="základní",J186,0)</f>
        <v>1780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78</v>
      </c>
      <c r="BK186" s="212">
        <f>ROUND(I186*H186,2)</f>
        <v>1780</v>
      </c>
      <c r="BL186" s="14" t="s">
        <v>234</v>
      </c>
      <c r="BM186" s="211" t="s">
        <v>483</v>
      </c>
    </row>
    <row r="187" s="2" customFormat="1" ht="16.5" customHeight="1">
      <c r="A187" s="29"/>
      <c r="B187" s="30"/>
      <c r="C187" s="217" t="s">
        <v>484</v>
      </c>
      <c r="D187" s="217" t="s">
        <v>227</v>
      </c>
      <c r="E187" s="218" t="s">
        <v>485</v>
      </c>
      <c r="F187" s="219" t="s">
        <v>486</v>
      </c>
      <c r="G187" s="220" t="s">
        <v>138</v>
      </c>
      <c r="H187" s="221">
        <v>1</v>
      </c>
      <c r="I187" s="222">
        <v>1090</v>
      </c>
      <c r="J187" s="222">
        <f>ROUND(I187*H187,2)</f>
        <v>1090</v>
      </c>
      <c r="K187" s="223"/>
      <c r="L187" s="224"/>
      <c r="M187" s="225" t="s">
        <v>1</v>
      </c>
      <c r="N187" s="226" t="s">
        <v>35</v>
      </c>
      <c r="O187" s="209">
        <v>0</v>
      </c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11" t="s">
        <v>234</v>
      </c>
      <c r="AT187" s="211" t="s">
        <v>227</v>
      </c>
      <c r="AU187" s="211" t="s">
        <v>70</v>
      </c>
      <c r="AY187" s="14" t="s">
        <v>127</v>
      </c>
      <c r="BE187" s="212">
        <f>IF(N187="základní",J187,0)</f>
        <v>1090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78</v>
      </c>
      <c r="BK187" s="212">
        <f>ROUND(I187*H187,2)</f>
        <v>1090</v>
      </c>
      <c r="BL187" s="14" t="s">
        <v>234</v>
      </c>
      <c r="BM187" s="211" t="s">
        <v>487</v>
      </c>
    </row>
    <row r="188" s="2" customFormat="1" ht="24.15" customHeight="1">
      <c r="A188" s="29"/>
      <c r="B188" s="30"/>
      <c r="C188" s="217" t="s">
        <v>488</v>
      </c>
      <c r="D188" s="217" t="s">
        <v>227</v>
      </c>
      <c r="E188" s="218" t="s">
        <v>489</v>
      </c>
      <c r="F188" s="219" t="s">
        <v>490</v>
      </c>
      <c r="G188" s="220" t="s">
        <v>138</v>
      </c>
      <c r="H188" s="221">
        <v>1</v>
      </c>
      <c r="I188" s="222">
        <v>349</v>
      </c>
      <c r="J188" s="222">
        <f>ROUND(I188*H188,2)</f>
        <v>349</v>
      </c>
      <c r="K188" s="223"/>
      <c r="L188" s="224"/>
      <c r="M188" s="225" t="s">
        <v>1</v>
      </c>
      <c r="N188" s="226" t="s">
        <v>35</v>
      </c>
      <c r="O188" s="209">
        <v>0</v>
      </c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1" t="s">
        <v>234</v>
      </c>
      <c r="AT188" s="211" t="s">
        <v>227</v>
      </c>
      <c r="AU188" s="211" t="s">
        <v>70</v>
      </c>
      <c r="AY188" s="14" t="s">
        <v>127</v>
      </c>
      <c r="BE188" s="212">
        <f>IF(N188="základní",J188,0)</f>
        <v>349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4" t="s">
        <v>78</v>
      </c>
      <c r="BK188" s="212">
        <f>ROUND(I188*H188,2)</f>
        <v>349</v>
      </c>
      <c r="BL188" s="14" t="s">
        <v>234</v>
      </c>
      <c r="BM188" s="211" t="s">
        <v>491</v>
      </c>
    </row>
    <row r="189" s="2" customFormat="1" ht="24.15" customHeight="1">
      <c r="A189" s="29"/>
      <c r="B189" s="30"/>
      <c r="C189" s="217" t="s">
        <v>492</v>
      </c>
      <c r="D189" s="217" t="s">
        <v>227</v>
      </c>
      <c r="E189" s="218" t="s">
        <v>493</v>
      </c>
      <c r="F189" s="219" t="s">
        <v>494</v>
      </c>
      <c r="G189" s="220" t="s">
        <v>138</v>
      </c>
      <c r="H189" s="221">
        <v>1</v>
      </c>
      <c r="I189" s="222">
        <v>3420</v>
      </c>
      <c r="J189" s="222">
        <f>ROUND(I189*H189,2)</f>
        <v>3420</v>
      </c>
      <c r="K189" s="223"/>
      <c r="L189" s="224"/>
      <c r="M189" s="225" t="s">
        <v>1</v>
      </c>
      <c r="N189" s="226" t="s">
        <v>35</v>
      </c>
      <c r="O189" s="209">
        <v>0</v>
      </c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1" t="s">
        <v>234</v>
      </c>
      <c r="AT189" s="211" t="s">
        <v>227</v>
      </c>
      <c r="AU189" s="211" t="s">
        <v>70</v>
      </c>
      <c r="AY189" s="14" t="s">
        <v>127</v>
      </c>
      <c r="BE189" s="212">
        <f>IF(N189="základní",J189,0)</f>
        <v>3420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4" t="s">
        <v>78</v>
      </c>
      <c r="BK189" s="212">
        <f>ROUND(I189*H189,2)</f>
        <v>3420</v>
      </c>
      <c r="BL189" s="14" t="s">
        <v>234</v>
      </c>
      <c r="BM189" s="211" t="s">
        <v>495</v>
      </c>
    </row>
    <row r="190" s="2" customFormat="1" ht="24.15" customHeight="1">
      <c r="A190" s="29"/>
      <c r="B190" s="30"/>
      <c r="C190" s="217" t="s">
        <v>496</v>
      </c>
      <c r="D190" s="217" t="s">
        <v>227</v>
      </c>
      <c r="E190" s="218" t="s">
        <v>497</v>
      </c>
      <c r="F190" s="219" t="s">
        <v>498</v>
      </c>
      <c r="G190" s="220" t="s">
        <v>138</v>
      </c>
      <c r="H190" s="221">
        <v>1</v>
      </c>
      <c r="I190" s="222">
        <v>1550</v>
      </c>
      <c r="J190" s="222">
        <f>ROUND(I190*H190,2)</f>
        <v>1550</v>
      </c>
      <c r="K190" s="223"/>
      <c r="L190" s="224"/>
      <c r="M190" s="225" t="s">
        <v>1</v>
      </c>
      <c r="N190" s="226" t="s">
        <v>35</v>
      </c>
      <c r="O190" s="209">
        <v>0</v>
      </c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1" t="s">
        <v>234</v>
      </c>
      <c r="AT190" s="211" t="s">
        <v>227</v>
      </c>
      <c r="AU190" s="211" t="s">
        <v>70</v>
      </c>
      <c r="AY190" s="14" t="s">
        <v>127</v>
      </c>
      <c r="BE190" s="212">
        <f>IF(N190="základní",J190,0)</f>
        <v>1550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4" t="s">
        <v>78</v>
      </c>
      <c r="BK190" s="212">
        <f>ROUND(I190*H190,2)</f>
        <v>1550</v>
      </c>
      <c r="BL190" s="14" t="s">
        <v>234</v>
      </c>
      <c r="BM190" s="211" t="s">
        <v>499</v>
      </c>
    </row>
    <row r="191" s="2" customFormat="1" ht="24.15" customHeight="1">
      <c r="A191" s="29"/>
      <c r="B191" s="30"/>
      <c r="C191" s="217" t="s">
        <v>500</v>
      </c>
      <c r="D191" s="217" t="s">
        <v>227</v>
      </c>
      <c r="E191" s="218" t="s">
        <v>501</v>
      </c>
      <c r="F191" s="219" t="s">
        <v>502</v>
      </c>
      <c r="G191" s="220" t="s">
        <v>138</v>
      </c>
      <c r="H191" s="221">
        <v>1</v>
      </c>
      <c r="I191" s="222">
        <v>1570</v>
      </c>
      <c r="J191" s="222">
        <f>ROUND(I191*H191,2)</f>
        <v>1570</v>
      </c>
      <c r="K191" s="223"/>
      <c r="L191" s="224"/>
      <c r="M191" s="225" t="s">
        <v>1</v>
      </c>
      <c r="N191" s="226" t="s">
        <v>35</v>
      </c>
      <c r="O191" s="209">
        <v>0</v>
      </c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1" t="s">
        <v>234</v>
      </c>
      <c r="AT191" s="211" t="s">
        <v>227</v>
      </c>
      <c r="AU191" s="211" t="s">
        <v>70</v>
      </c>
      <c r="AY191" s="14" t="s">
        <v>127</v>
      </c>
      <c r="BE191" s="212">
        <f>IF(N191="základní",J191,0)</f>
        <v>1570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4" t="s">
        <v>78</v>
      </c>
      <c r="BK191" s="212">
        <f>ROUND(I191*H191,2)</f>
        <v>1570</v>
      </c>
      <c r="BL191" s="14" t="s">
        <v>234</v>
      </c>
      <c r="BM191" s="211" t="s">
        <v>503</v>
      </c>
    </row>
    <row r="192" s="2" customFormat="1" ht="24.15" customHeight="1">
      <c r="A192" s="29"/>
      <c r="B192" s="30"/>
      <c r="C192" s="217" t="s">
        <v>504</v>
      </c>
      <c r="D192" s="217" t="s">
        <v>227</v>
      </c>
      <c r="E192" s="218" t="s">
        <v>505</v>
      </c>
      <c r="F192" s="219" t="s">
        <v>506</v>
      </c>
      <c r="G192" s="220" t="s">
        <v>138</v>
      </c>
      <c r="H192" s="221">
        <v>1</v>
      </c>
      <c r="I192" s="222">
        <v>1370</v>
      </c>
      <c r="J192" s="222">
        <f>ROUND(I192*H192,2)</f>
        <v>1370</v>
      </c>
      <c r="K192" s="223"/>
      <c r="L192" s="224"/>
      <c r="M192" s="225" t="s">
        <v>1</v>
      </c>
      <c r="N192" s="226" t="s">
        <v>35</v>
      </c>
      <c r="O192" s="209">
        <v>0</v>
      </c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11" t="s">
        <v>234</v>
      </c>
      <c r="AT192" s="211" t="s">
        <v>227</v>
      </c>
      <c r="AU192" s="211" t="s">
        <v>70</v>
      </c>
      <c r="AY192" s="14" t="s">
        <v>127</v>
      </c>
      <c r="BE192" s="212">
        <f>IF(N192="základní",J192,0)</f>
        <v>1370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4" t="s">
        <v>78</v>
      </c>
      <c r="BK192" s="212">
        <f>ROUND(I192*H192,2)</f>
        <v>1370</v>
      </c>
      <c r="BL192" s="14" t="s">
        <v>234</v>
      </c>
      <c r="BM192" s="211" t="s">
        <v>507</v>
      </c>
    </row>
    <row r="193" s="2" customFormat="1" ht="24.15" customHeight="1">
      <c r="A193" s="29"/>
      <c r="B193" s="30"/>
      <c r="C193" s="217" t="s">
        <v>508</v>
      </c>
      <c r="D193" s="217" t="s">
        <v>227</v>
      </c>
      <c r="E193" s="218" t="s">
        <v>509</v>
      </c>
      <c r="F193" s="219" t="s">
        <v>510</v>
      </c>
      <c r="G193" s="220" t="s">
        <v>138</v>
      </c>
      <c r="H193" s="221">
        <v>1</v>
      </c>
      <c r="I193" s="222">
        <v>1780</v>
      </c>
      <c r="J193" s="222">
        <f>ROUND(I193*H193,2)</f>
        <v>1780</v>
      </c>
      <c r="K193" s="223"/>
      <c r="L193" s="224"/>
      <c r="M193" s="225" t="s">
        <v>1</v>
      </c>
      <c r="N193" s="226" t="s">
        <v>35</v>
      </c>
      <c r="O193" s="209">
        <v>0</v>
      </c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11" t="s">
        <v>234</v>
      </c>
      <c r="AT193" s="211" t="s">
        <v>227</v>
      </c>
      <c r="AU193" s="211" t="s">
        <v>70</v>
      </c>
      <c r="AY193" s="14" t="s">
        <v>127</v>
      </c>
      <c r="BE193" s="212">
        <f>IF(N193="základní",J193,0)</f>
        <v>1780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4" t="s">
        <v>78</v>
      </c>
      <c r="BK193" s="212">
        <f>ROUND(I193*H193,2)</f>
        <v>1780</v>
      </c>
      <c r="BL193" s="14" t="s">
        <v>234</v>
      </c>
      <c r="BM193" s="211" t="s">
        <v>511</v>
      </c>
    </row>
    <row r="194" s="2" customFormat="1" ht="33" customHeight="1">
      <c r="A194" s="29"/>
      <c r="B194" s="30"/>
      <c r="C194" s="217" t="s">
        <v>512</v>
      </c>
      <c r="D194" s="217" t="s">
        <v>227</v>
      </c>
      <c r="E194" s="218" t="s">
        <v>513</v>
      </c>
      <c r="F194" s="219" t="s">
        <v>514</v>
      </c>
      <c r="G194" s="220" t="s">
        <v>138</v>
      </c>
      <c r="H194" s="221">
        <v>1</v>
      </c>
      <c r="I194" s="222">
        <v>5900</v>
      </c>
      <c r="J194" s="222">
        <f>ROUND(I194*H194,2)</f>
        <v>5900</v>
      </c>
      <c r="K194" s="223"/>
      <c r="L194" s="224"/>
      <c r="M194" s="225" t="s">
        <v>1</v>
      </c>
      <c r="N194" s="226" t="s">
        <v>35</v>
      </c>
      <c r="O194" s="209">
        <v>0</v>
      </c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11" t="s">
        <v>234</v>
      </c>
      <c r="AT194" s="211" t="s">
        <v>227</v>
      </c>
      <c r="AU194" s="211" t="s">
        <v>70</v>
      </c>
      <c r="AY194" s="14" t="s">
        <v>127</v>
      </c>
      <c r="BE194" s="212">
        <f>IF(N194="základní",J194,0)</f>
        <v>5900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4" t="s">
        <v>78</v>
      </c>
      <c r="BK194" s="212">
        <f>ROUND(I194*H194,2)</f>
        <v>5900</v>
      </c>
      <c r="BL194" s="14" t="s">
        <v>234</v>
      </c>
      <c r="BM194" s="211" t="s">
        <v>515</v>
      </c>
    </row>
    <row r="195" s="2" customFormat="1" ht="24.15" customHeight="1">
      <c r="A195" s="29"/>
      <c r="B195" s="30"/>
      <c r="C195" s="217" t="s">
        <v>516</v>
      </c>
      <c r="D195" s="217" t="s">
        <v>227</v>
      </c>
      <c r="E195" s="218" t="s">
        <v>517</v>
      </c>
      <c r="F195" s="219" t="s">
        <v>518</v>
      </c>
      <c r="G195" s="220" t="s">
        <v>138</v>
      </c>
      <c r="H195" s="221">
        <v>1</v>
      </c>
      <c r="I195" s="222">
        <v>215</v>
      </c>
      <c r="J195" s="222">
        <f>ROUND(I195*H195,2)</f>
        <v>215</v>
      </c>
      <c r="K195" s="223"/>
      <c r="L195" s="224"/>
      <c r="M195" s="225" t="s">
        <v>1</v>
      </c>
      <c r="N195" s="226" t="s">
        <v>35</v>
      </c>
      <c r="O195" s="209">
        <v>0</v>
      </c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11" t="s">
        <v>234</v>
      </c>
      <c r="AT195" s="211" t="s">
        <v>227</v>
      </c>
      <c r="AU195" s="211" t="s">
        <v>70</v>
      </c>
      <c r="AY195" s="14" t="s">
        <v>127</v>
      </c>
      <c r="BE195" s="212">
        <f>IF(N195="základní",J195,0)</f>
        <v>215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4" t="s">
        <v>78</v>
      </c>
      <c r="BK195" s="212">
        <f>ROUND(I195*H195,2)</f>
        <v>215</v>
      </c>
      <c r="BL195" s="14" t="s">
        <v>234</v>
      </c>
      <c r="BM195" s="211" t="s">
        <v>519</v>
      </c>
    </row>
    <row r="196" s="2" customFormat="1" ht="24.15" customHeight="1">
      <c r="A196" s="29"/>
      <c r="B196" s="30"/>
      <c r="C196" s="217" t="s">
        <v>520</v>
      </c>
      <c r="D196" s="217" t="s">
        <v>227</v>
      </c>
      <c r="E196" s="218" t="s">
        <v>521</v>
      </c>
      <c r="F196" s="219" t="s">
        <v>522</v>
      </c>
      <c r="G196" s="220" t="s">
        <v>138</v>
      </c>
      <c r="H196" s="221">
        <v>1</v>
      </c>
      <c r="I196" s="222">
        <v>16300</v>
      </c>
      <c r="J196" s="222">
        <f>ROUND(I196*H196,2)</f>
        <v>16300</v>
      </c>
      <c r="K196" s="223"/>
      <c r="L196" s="224"/>
      <c r="M196" s="225" t="s">
        <v>1</v>
      </c>
      <c r="N196" s="226" t="s">
        <v>35</v>
      </c>
      <c r="O196" s="209">
        <v>0</v>
      </c>
      <c r="P196" s="209">
        <f>O196*H196</f>
        <v>0</v>
      </c>
      <c r="Q196" s="209">
        <v>0</v>
      </c>
      <c r="R196" s="209">
        <f>Q196*H196</f>
        <v>0</v>
      </c>
      <c r="S196" s="209">
        <v>0</v>
      </c>
      <c r="T196" s="210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11" t="s">
        <v>234</v>
      </c>
      <c r="AT196" s="211" t="s">
        <v>227</v>
      </c>
      <c r="AU196" s="211" t="s">
        <v>70</v>
      </c>
      <c r="AY196" s="14" t="s">
        <v>127</v>
      </c>
      <c r="BE196" s="212">
        <f>IF(N196="základní",J196,0)</f>
        <v>16300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78</v>
      </c>
      <c r="BK196" s="212">
        <f>ROUND(I196*H196,2)</f>
        <v>16300</v>
      </c>
      <c r="BL196" s="14" t="s">
        <v>234</v>
      </c>
      <c r="BM196" s="211" t="s">
        <v>523</v>
      </c>
    </row>
    <row r="197" s="2" customFormat="1" ht="24.15" customHeight="1">
      <c r="A197" s="29"/>
      <c r="B197" s="30"/>
      <c r="C197" s="217" t="s">
        <v>524</v>
      </c>
      <c r="D197" s="217" t="s">
        <v>227</v>
      </c>
      <c r="E197" s="218" t="s">
        <v>525</v>
      </c>
      <c r="F197" s="219" t="s">
        <v>526</v>
      </c>
      <c r="G197" s="220" t="s">
        <v>138</v>
      </c>
      <c r="H197" s="221">
        <v>1</v>
      </c>
      <c r="I197" s="222">
        <v>13900</v>
      </c>
      <c r="J197" s="222">
        <f>ROUND(I197*H197,2)</f>
        <v>13900</v>
      </c>
      <c r="K197" s="223"/>
      <c r="L197" s="224"/>
      <c r="M197" s="225" t="s">
        <v>1</v>
      </c>
      <c r="N197" s="226" t="s">
        <v>35</v>
      </c>
      <c r="O197" s="209">
        <v>0</v>
      </c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11" t="s">
        <v>234</v>
      </c>
      <c r="AT197" s="211" t="s">
        <v>227</v>
      </c>
      <c r="AU197" s="211" t="s">
        <v>70</v>
      </c>
      <c r="AY197" s="14" t="s">
        <v>127</v>
      </c>
      <c r="BE197" s="212">
        <f>IF(N197="základní",J197,0)</f>
        <v>13900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4" t="s">
        <v>78</v>
      </c>
      <c r="BK197" s="212">
        <f>ROUND(I197*H197,2)</f>
        <v>13900</v>
      </c>
      <c r="BL197" s="14" t="s">
        <v>234</v>
      </c>
      <c r="BM197" s="211" t="s">
        <v>527</v>
      </c>
    </row>
    <row r="198" s="2" customFormat="1" ht="24.15" customHeight="1">
      <c r="A198" s="29"/>
      <c r="B198" s="30"/>
      <c r="C198" s="217" t="s">
        <v>528</v>
      </c>
      <c r="D198" s="217" t="s">
        <v>227</v>
      </c>
      <c r="E198" s="218" t="s">
        <v>529</v>
      </c>
      <c r="F198" s="219" t="s">
        <v>530</v>
      </c>
      <c r="G198" s="220" t="s">
        <v>138</v>
      </c>
      <c r="H198" s="221">
        <v>1</v>
      </c>
      <c r="I198" s="222">
        <v>690</v>
      </c>
      <c r="J198" s="222">
        <f>ROUND(I198*H198,2)</f>
        <v>690</v>
      </c>
      <c r="K198" s="223"/>
      <c r="L198" s="224"/>
      <c r="M198" s="225" t="s">
        <v>1</v>
      </c>
      <c r="N198" s="226" t="s">
        <v>35</v>
      </c>
      <c r="O198" s="209">
        <v>0</v>
      </c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11" t="s">
        <v>234</v>
      </c>
      <c r="AT198" s="211" t="s">
        <v>227</v>
      </c>
      <c r="AU198" s="211" t="s">
        <v>70</v>
      </c>
      <c r="AY198" s="14" t="s">
        <v>127</v>
      </c>
      <c r="BE198" s="212">
        <f>IF(N198="základní",J198,0)</f>
        <v>690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4" t="s">
        <v>78</v>
      </c>
      <c r="BK198" s="212">
        <f>ROUND(I198*H198,2)</f>
        <v>690</v>
      </c>
      <c r="BL198" s="14" t="s">
        <v>234</v>
      </c>
      <c r="BM198" s="211" t="s">
        <v>531</v>
      </c>
    </row>
    <row r="199" s="2" customFormat="1" ht="24.15" customHeight="1">
      <c r="A199" s="29"/>
      <c r="B199" s="30"/>
      <c r="C199" s="217" t="s">
        <v>532</v>
      </c>
      <c r="D199" s="217" t="s">
        <v>227</v>
      </c>
      <c r="E199" s="218" t="s">
        <v>533</v>
      </c>
      <c r="F199" s="219" t="s">
        <v>534</v>
      </c>
      <c r="G199" s="220" t="s">
        <v>138</v>
      </c>
      <c r="H199" s="221">
        <v>1</v>
      </c>
      <c r="I199" s="222">
        <v>1790</v>
      </c>
      <c r="J199" s="222">
        <f>ROUND(I199*H199,2)</f>
        <v>1790</v>
      </c>
      <c r="K199" s="223"/>
      <c r="L199" s="224"/>
      <c r="M199" s="225" t="s">
        <v>1</v>
      </c>
      <c r="N199" s="226" t="s">
        <v>35</v>
      </c>
      <c r="O199" s="209">
        <v>0</v>
      </c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11" t="s">
        <v>234</v>
      </c>
      <c r="AT199" s="211" t="s">
        <v>227</v>
      </c>
      <c r="AU199" s="211" t="s">
        <v>70</v>
      </c>
      <c r="AY199" s="14" t="s">
        <v>127</v>
      </c>
      <c r="BE199" s="212">
        <f>IF(N199="základní",J199,0)</f>
        <v>1790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4" t="s">
        <v>78</v>
      </c>
      <c r="BK199" s="212">
        <f>ROUND(I199*H199,2)</f>
        <v>1790</v>
      </c>
      <c r="BL199" s="14" t="s">
        <v>234</v>
      </c>
      <c r="BM199" s="211" t="s">
        <v>535</v>
      </c>
    </row>
    <row r="200" s="2" customFormat="1" ht="24.15" customHeight="1">
      <c r="A200" s="29"/>
      <c r="B200" s="30"/>
      <c r="C200" s="217" t="s">
        <v>536</v>
      </c>
      <c r="D200" s="217" t="s">
        <v>227</v>
      </c>
      <c r="E200" s="218" t="s">
        <v>537</v>
      </c>
      <c r="F200" s="219" t="s">
        <v>538</v>
      </c>
      <c r="G200" s="220" t="s">
        <v>138</v>
      </c>
      <c r="H200" s="221">
        <v>1</v>
      </c>
      <c r="I200" s="222">
        <v>1690</v>
      </c>
      <c r="J200" s="222">
        <f>ROUND(I200*H200,2)</f>
        <v>1690</v>
      </c>
      <c r="K200" s="223"/>
      <c r="L200" s="224"/>
      <c r="M200" s="225" t="s">
        <v>1</v>
      </c>
      <c r="N200" s="226" t="s">
        <v>35</v>
      </c>
      <c r="O200" s="209">
        <v>0</v>
      </c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11" t="s">
        <v>234</v>
      </c>
      <c r="AT200" s="211" t="s">
        <v>227</v>
      </c>
      <c r="AU200" s="211" t="s">
        <v>70</v>
      </c>
      <c r="AY200" s="14" t="s">
        <v>127</v>
      </c>
      <c r="BE200" s="212">
        <f>IF(N200="základní",J200,0)</f>
        <v>1690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4" t="s">
        <v>78</v>
      </c>
      <c r="BK200" s="212">
        <f>ROUND(I200*H200,2)</f>
        <v>1690</v>
      </c>
      <c r="BL200" s="14" t="s">
        <v>234</v>
      </c>
      <c r="BM200" s="211" t="s">
        <v>539</v>
      </c>
    </row>
    <row r="201" s="2" customFormat="1" ht="24.15" customHeight="1">
      <c r="A201" s="29"/>
      <c r="B201" s="30"/>
      <c r="C201" s="217" t="s">
        <v>540</v>
      </c>
      <c r="D201" s="217" t="s">
        <v>227</v>
      </c>
      <c r="E201" s="218" t="s">
        <v>541</v>
      </c>
      <c r="F201" s="219" t="s">
        <v>542</v>
      </c>
      <c r="G201" s="220" t="s">
        <v>138</v>
      </c>
      <c r="H201" s="221">
        <v>1</v>
      </c>
      <c r="I201" s="222">
        <v>1690</v>
      </c>
      <c r="J201" s="222">
        <f>ROUND(I201*H201,2)</f>
        <v>1690</v>
      </c>
      <c r="K201" s="223"/>
      <c r="L201" s="224"/>
      <c r="M201" s="225" t="s">
        <v>1</v>
      </c>
      <c r="N201" s="226" t="s">
        <v>35</v>
      </c>
      <c r="O201" s="209">
        <v>0</v>
      </c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11" t="s">
        <v>234</v>
      </c>
      <c r="AT201" s="211" t="s">
        <v>227</v>
      </c>
      <c r="AU201" s="211" t="s">
        <v>70</v>
      </c>
      <c r="AY201" s="14" t="s">
        <v>127</v>
      </c>
      <c r="BE201" s="212">
        <f>IF(N201="základní",J201,0)</f>
        <v>1690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4" t="s">
        <v>78</v>
      </c>
      <c r="BK201" s="212">
        <f>ROUND(I201*H201,2)</f>
        <v>1690</v>
      </c>
      <c r="BL201" s="14" t="s">
        <v>234</v>
      </c>
      <c r="BM201" s="211" t="s">
        <v>543</v>
      </c>
    </row>
    <row r="202" s="2" customFormat="1" ht="24.15" customHeight="1">
      <c r="A202" s="29"/>
      <c r="B202" s="30"/>
      <c r="C202" s="217" t="s">
        <v>544</v>
      </c>
      <c r="D202" s="217" t="s">
        <v>227</v>
      </c>
      <c r="E202" s="218" t="s">
        <v>545</v>
      </c>
      <c r="F202" s="219" t="s">
        <v>546</v>
      </c>
      <c r="G202" s="220" t="s">
        <v>138</v>
      </c>
      <c r="H202" s="221">
        <v>1</v>
      </c>
      <c r="I202" s="222">
        <v>5900</v>
      </c>
      <c r="J202" s="222">
        <f>ROUND(I202*H202,2)</f>
        <v>5900</v>
      </c>
      <c r="K202" s="223"/>
      <c r="L202" s="224"/>
      <c r="M202" s="225" t="s">
        <v>1</v>
      </c>
      <c r="N202" s="226" t="s">
        <v>35</v>
      </c>
      <c r="O202" s="209">
        <v>0</v>
      </c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11" t="s">
        <v>234</v>
      </c>
      <c r="AT202" s="211" t="s">
        <v>227</v>
      </c>
      <c r="AU202" s="211" t="s">
        <v>70</v>
      </c>
      <c r="AY202" s="14" t="s">
        <v>127</v>
      </c>
      <c r="BE202" s="212">
        <f>IF(N202="základní",J202,0)</f>
        <v>5900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4" t="s">
        <v>78</v>
      </c>
      <c r="BK202" s="212">
        <f>ROUND(I202*H202,2)</f>
        <v>5900</v>
      </c>
      <c r="BL202" s="14" t="s">
        <v>234</v>
      </c>
      <c r="BM202" s="211" t="s">
        <v>547</v>
      </c>
    </row>
    <row r="203" s="2" customFormat="1" ht="24.15" customHeight="1">
      <c r="A203" s="29"/>
      <c r="B203" s="30"/>
      <c r="C203" s="217" t="s">
        <v>548</v>
      </c>
      <c r="D203" s="217" t="s">
        <v>227</v>
      </c>
      <c r="E203" s="218" t="s">
        <v>549</v>
      </c>
      <c r="F203" s="219" t="s">
        <v>550</v>
      </c>
      <c r="G203" s="220" t="s">
        <v>138</v>
      </c>
      <c r="H203" s="221">
        <v>1</v>
      </c>
      <c r="I203" s="222">
        <v>5900</v>
      </c>
      <c r="J203" s="222">
        <f>ROUND(I203*H203,2)</f>
        <v>5900</v>
      </c>
      <c r="K203" s="223"/>
      <c r="L203" s="224"/>
      <c r="M203" s="225" t="s">
        <v>1</v>
      </c>
      <c r="N203" s="226" t="s">
        <v>35</v>
      </c>
      <c r="O203" s="209">
        <v>0</v>
      </c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11" t="s">
        <v>234</v>
      </c>
      <c r="AT203" s="211" t="s">
        <v>227</v>
      </c>
      <c r="AU203" s="211" t="s">
        <v>70</v>
      </c>
      <c r="AY203" s="14" t="s">
        <v>127</v>
      </c>
      <c r="BE203" s="212">
        <f>IF(N203="základní",J203,0)</f>
        <v>5900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4" t="s">
        <v>78</v>
      </c>
      <c r="BK203" s="212">
        <f>ROUND(I203*H203,2)</f>
        <v>5900</v>
      </c>
      <c r="BL203" s="14" t="s">
        <v>234</v>
      </c>
      <c r="BM203" s="211" t="s">
        <v>551</v>
      </c>
    </row>
    <row r="204" s="2" customFormat="1" ht="24.15" customHeight="1">
      <c r="A204" s="29"/>
      <c r="B204" s="30"/>
      <c r="C204" s="217" t="s">
        <v>552</v>
      </c>
      <c r="D204" s="217" t="s">
        <v>227</v>
      </c>
      <c r="E204" s="218" t="s">
        <v>553</v>
      </c>
      <c r="F204" s="219" t="s">
        <v>554</v>
      </c>
      <c r="G204" s="220" t="s">
        <v>138</v>
      </c>
      <c r="H204" s="221">
        <v>1</v>
      </c>
      <c r="I204" s="222">
        <v>1150</v>
      </c>
      <c r="J204" s="222">
        <f>ROUND(I204*H204,2)</f>
        <v>1150</v>
      </c>
      <c r="K204" s="223"/>
      <c r="L204" s="224"/>
      <c r="M204" s="225" t="s">
        <v>1</v>
      </c>
      <c r="N204" s="226" t="s">
        <v>35</v>
      </c>
      <c r="O204" s="209">
        <v>0</v>
      </c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11" t="s">
        <v>234</v>
      </c>
      <c r="AT204" s="211" t="s">
        <v>227</v>
      </c>
      <c r="AU204" s="211" t="s">
        <v>70</v>
      </c>
      <c r="AY204" s="14" t="s">
        <v>127</v>
      </c>
      <c r="BE204" s="212">
        <f>IF(N204="základní",J204,0)</f>
        <v>1150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4" t="s">
        <v>78</v>
      </c>
      <c r="BK204" s="212">
        <f>ROUND(I204*H204,2)</f>
        <v>1150</v>
      </c>
      <c r="BL204" s="14" t="s">
        <v>234</v>
      </c>
      <c r="BM204" s="211" t="s">
        <v>555</v>
      </c>
    </row>
    <row r="205" s="2" customFormat="1" ht="24.15" customHeight="1">
      <c r="A205" s="29"/>
      <c r="B205" s="30"/>
      <c r="C205" s="217" t="s">
        <v>556</v>
      </c>
      <c r="D205" s="217" t="s">
        <v>227</v>
      </c>
      <c r="E205" s="218" t="s">
        <v>557</v>
      </c>
      <c r="F205" s="219" t="s">
        <v>558</v>
      </c>
      <c r="G205" s="220" t="s">
        <v>138</v>
      </c>
      <c r="H205" s="221">
        <v>1</v>
      </c>
      <c r="I205" s="222">
        <v>1150</v>
      </c>
      <c r="J205" s="222">
        <f>ROUND(I205*H205,2)</f>
        <v>1150</v>
      </c>
      <c r="K205" s="223"/>
      <c r="L205" s="224"/>
      <c r="M205" s="225" t="s">
        <v>1</v>
      </c>
      <c r="N205" s="226" t="s">
        <v>35</v>
      </c>
      <c r="O205" s="209">
        <v>0</v>
      </c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11" t="s">
        <v>234</v>
      </c>
      <c r="AT205" s="211" t="s">
        <v>227</v>
      </c>
      <c r="AU205" s="211" t="s">
        <v>70</v>
      </c>
      <c r="AY205" s="14" t="s">
        <v>127</v>
      </c>
      <c r="BE205" s="212">
        <f>IF(N205="základní",J205,0)</f>
        <v>1150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4" t="s">
        <v>78</v>
      </c>
      <c r="BK205" s="212">
        <f>ROUND(I205*H205,2)</f>
        <v>1150</v>
      </c>
      <c r="BL205" s="14" t="s">
        <v>234</v>
      </c>
      <c r="BM205" s="211" t="s">
        <v>559</v>
      </c>
    </row>
    <row r="206" s="2" customFormat="1" ht="24.15" customHeight="1">
      <c r="A206" s="29"/>
      <c r="B206" s="30"/>
      <c r="C206" s="217" t="s">
        <v>560</v>
      </c>
      <c r="D206" s="217" t="s">
        <v>227</v>
      </c>
      <c r="E206" s="218" t="s">
        <v>561</v>
      </c>
      <c r="F206" s="219" t="s">
        <v>562</v>
      </c>
      <c r="G206" s="220" t="s">
        <v>138</v>
      </c>
      <c r="H206" s="221">
        <v>1</v>
      </c>
      <c r="I206" s="222">
        <v>6250</v>
      </c>
      <c r="J206" s="222">
        <f>ROUND(I206*H206,2)</f>
        <v>6250</v>
      </c>
      <c r="K206" s="223"/>
      <c r="L206" s="224"/>
      <c r="M206" s="225" t="s">
        <v>1</v>
      </c>
      <c r="N206" s="226" t="s">
        <v>35</v>
      </c>
      <c r="O206" s="209">
        <v>0</v>
      </c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11" t="s">
        <v>234</v>
      </c>
      <c r="AT206" s="211" t="s">
        <v>227</v>
      </c>
      <c r="AU206" s="211" t="s">
        <v>70</v>
      </c>
      <c r="AY206" s="14" t="s">
        <v>127</v>
      </c>
      <c r="BE206" s="212">
        <f>IF(N206="základní",J206,0)</f>
        <v>6250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4" t="s">
        <v>78</v>
      </c>
      <c r="BK206" s="212">
        <f>ROUND(I206*H206,2)</f>
        <v>6250</v>
      </c>
      <c r="BL206" s="14" t="s">
        <v>234</v>
      </c>
      <c r="BM206" s="211" t="s">
        <v>563</v>
      </c>
    </row>
    <row r="207" s="2" customFormat="1" ht="24.15" customHeight="1">
      <c r="A207" s="29"/>
      <c r="B207" s="30"/>
      <c r="C207" s="217" t="s">
        <v>564</v>
      </c>
      <c r="D207" s="217" t="s">
        <v>227</v>
      </c>
      <c r="E207" s="218" t="s">
        <v>565</v>
      </c>
      <c r="F207" s="219" t="s">
        <v>566</v>
      </c>
      <c r="G207" s="220" t="s">
        <v>138</v>
      </c>
      <c r="H207" s="221">
        <v>1</v>
      </c>
      <c r="I207" s="222">
        <v>6250</v>
      </c>
      <c r="J207" s="222">
        <f>ROUND(I207*H207,2)</f>
        <v>6250</v>
      </c>
      <c r="K207" s="223"/>
      <c r="L207" s="224"/>
      <c r="M207" s="225" t="s">
        <v>1</v>
      </c>
      <c r="N207" s="226" t="s">
        <v>35</v>
      </c>
      <c r="O207" s="209">
        <v>0</v>
      </c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11" t="s">
        <v>234</v>
      </c>
      <c r="AT207" s="211" t="s">
        <v>227</v>
      </c>
      <c r="AU207" s="211" t="s">
        <v>70</v>
      </c>
      <c r="AY207" s="14" t="s">
        <v>127</v>
      </c>
      <c r="BE207" s="212">
        <f>IF(N207="základní",J207,0)</f>
        <v>6250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4" t="s">
        <v>78</v>
      </c>
      <c r="BK207" s="212">
        <f>ROUND(I207*H207,2)</f>
        <v>6250</v>
      </c>
      <c r="BL207" s="14" t="s">
        <v>234</v>
      </c>
      <c r="BM207" s="211" t="s">
        <v>567</v>
      </c>
    </row>
    <row r="208" s="2" customFormat="1" ht="24.15" customHeight="1">
      <c r="A208" s="29"/>
      <c r="B208" s="30"/>
      <c r="C208" s="217" t="s">
        <v>568</v>
      </c>
      <c r="D208" s="217" t="s">
        <v>227</v>
      </c>
      <c r="E208" s="218" t="s">
        <v>569</v>
      </c>
      <c r="F208" s="219" t="s">
        <v>570</v>
      </c>
      <c r="G208" s="220" t="s">
        <v>138</v>
      </c>
      <c r="H208" s="221">
        <v>1</v>
      </c>
      <c r="I208" s="222">
        <v>3500</v>
      </c>
      <c r="J208" s="222">
        <f>ROUND(I208*H208,2)</f>
        <v>3500</v>
      </c>
      <c r="K208" s="223"/>
      <c r="L208" s="224"/>
      <c r="M208" s="225" t="s">
        <v>1</v>
      </c>
      <c r="N208" s="226" t="s">
        <v>35</v>
      </c>
      <c r="O208" s="209">
        <v>0</v>
      </c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11" t="s">
        <v>234</v>
      </c>
      <c r="AT208" s="211" t="s">
        <v>227</v>
      </c>
      <c r="AU208" s="211" t="s">
        <v>70</v>
      </c>
      <c r="AY208" s="14" t="s">
        <v>127</v>
      </c>
      <c r="BE208" s="212">
        <f>IF(N208="základní",J208,0)</f>
        <v>3500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4" t="s">
        <v>78</v>
      </c>
      <c r="BK208" s="212">
        <f>ROUND(I208*H208,2)</f>
        <v>3500</v>
      </c>
      <c r="BL208" s="14" t="s">
        <v>234</v>
      </c>
      <c r="BM208" s="211" t="s">
        <v>571</v>
      </c>
    </row>
    <row r="209" s="2" customFormat="1" ht="24.15" customHeight="1">
      <c r="A209" s="29"/>
      <c r="B209" s="30"/>
      <c r="C209" s="217" t="s">
        <v>572</v>
      </c>
      <c r="D209" s="217" t="s">
        <v>227</v>
      </c>
      <c r="E209" s="218" t="s">
        <v>573</v>
      </c>
      <c r="F209" s="219" t="s">
        <v>574</v>
      </c>
      <c r="G209" s="220" t="s">
        <v>138</v>
      </c>
      <c r="H209" s="221">
        <v>1</v>
      </c>
      <c r="I209" s="222">
        <v>3500</v>
      </c>
      <c r="J209" s="222">
        <f>ROUND(I209*H209,2)</f>
        <v>3500</v>
      </c>
      <c r="K209" s="223"/>
      <c r="L209" s="224"/>
      <c r="M209" s="225" t="s">
        <v>1</v>
      </c>
      <c r="N209" s="226" t="s">
        <v>35</v>
      </c>
      <c r="O209" s="209">
        <v>0</v>
      </c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11" t="s">
        <v>234</v>
      </c>
      <c r="AT209" s="211" t="s">
        <v>227</v>
      </c>
      <c r="AU209" s="211" t="s">
        <v>70</v>
      </c>
      <c r="AY209" s="14" t="s">
        <v>127</v>
      </c>
      <c r="BE209" s="212">
        <f>IF(N209="základní",J209,0)</f>
        <v>3500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4" t="s">
        <v>78</v>
      </c>
      <c r="BK209" s="212">
        <f>ROUND(I209*H209,2)</f>
        <v>3500</v>
      </c>
      <c r="BL209" s="14" t="s">
        <v>234</v>
      </c>
      <c r="BM209" s="211" t="s">
        <v>575</v>
      </c>
    </row>
    <row r="210" s="2" customFormat="1" ht="24.15" customHeight="1">
      <c r="A210" s="29"/>
      <c r="B210" s="30"/>
      <c r="C210" s="217" t="s">
        <v>576</v>
      </c>
      <c r="D210" s="217" t="s">
        <v>227</v>
      </c>
      <c r="E210" s="218" t="s">
        <v>577</v>
      </c>
      <c r="F210" s="219" t="s">
        <v>578</v>
      </c>
      <c r="G210" s="220" t="s">
        <v>138</v>
      </c>
      <c r="H210" s="221">
        <v>1</v>
      </c>
      <c r="I210" s="222">
        <v>3500</v>
      </c>
      <c r="J210" s="222">
        <f>ROUND(I210*H210,2)</f>
        <v>3500</v>
      </c>
      <c r="K210" s="223"/>
      <c r="L210" s="224"/>
      <c r="M210" s="225" t="s">
        <v>1</v>
      </c>
      <c r="N210" s="226" t="s">
        <v>35</v>
      </c>
      <c r="O210" s="209">
        <v>0</v>
      </c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11" t="s">
        <v>234</v>
      </c>
      <c r="AT210" s="211" t="s">
        <v>227</v>
      </c>
      <c r="AU210" s="211" t="s">
        <v>70</v>
      </c>
      <c r="AY210" s="14" t="s">
        <v>127</v>
      </c>
      <c r="BE210" s="212">
        <f>IF(N210="základní",J210,0)</f>
        <v>3500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78</v>
      </c>
      <c r="BK210" s="212">
        <f>ROUND(I210*H210,2)</f>
        <v>3500</v>
      </c>
      <c r="BL210" s="14" t="s">
        <v>234</v>
      </c>
      <c r="BM210" s="211" t="s">
        <v>579</v>
      </c>
    </row>
    <row r="211" s="2" customFormat="1" ht="24.15" customHeight="1">
      <c r="A211" s="29"/>
      <c r="B211" s="30"/>
      <c r="C211" s="217" t="s">
        <v>580</v>
      </c>
      <c r="D211" s="217" t="s">
        <v>227</v>
      </c>
      <c r="E211" s="218" t="s">
        <v>581</v>
      </c>
      <c r="F211" s="219" t="s">
        <v>582</v>
      </c>
      <c r="G211" s="220" t="s">
        <v>138</v>
      </c>
      <c r="H211" s="221">
        <v>1</v>
      </c>
      <c r="I211" s="222">
        <v>10700</v>
      </c>
      <c r="J211" s="222">
        <f>ROUND(I211*H211,2)</f>
        <v>10700</v>
      </c>
      <c r="K211" s="223"/>
      <c r="L211" s="224"/>
      <c r="M211" s="225" t="s">
        <v>1</v>
      </c>
      <c r="N211" s="226" t="s">
        <v>35</v>
      </c>
      <c r="O211" s="209">
        <v>0</v>
      </c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11" t="s">
        <v>234</v>
      </c>
      <c r="AT211" s="211" t="s">
        <v>227</v>
      </c>
      <c r="AU211" s="211" t="s">
        <v>70</v>
      </c>
      <c r="AY211" s="14" t="s">
        <v>127</v>
      </c>
      <c r="BE211" s="212">
        <f>IF(N211="základní",J211,0)</f>
        <v>10700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4" t="s">
        <v>78</v>
      </c>
      <c r="BK211" s="212">
        <f>ROUND(I211*H211,2)</f>
        <v>10700</v>
      </c>
      <c r="BL211" s="14" t="s">
        <v>234</v>
      </c>
      <c r="BM211" s="211" t="s">
        <v>583</v>
      </c>
    </row>
    <row r="212" s="2" customFormat="1" ht="24.15" customHeight="1">
      <c r="A212" s="29"/>
      <c r="B212" s="30"/>
      <c r="C212" s="217" t="s">
        <v>584</v>
      </c>
      <c r="D212" s="217" t="s">
        <v>227</v>
      </c>
      <c r="E212" s="218" t="s">
        <v>585</v>
      </c>
      <c r="F212" s="219" t="s">
        <v>586</v>
      </c>
      <c r="G212" s="220" t="s">
        <v>138</v>
      </c>
      <c r="H212" s="221">
        <v>1</v>
      </c>
      <c r="I212" s="222">
        <v>215</v>
      </c>
      <c r="J212" s="222">
        <f>ROUND(I212*H212,2)</f>
        <v>215</v>
      </c>
      <c r="K212" s="223"/>
      <c r="L212" s="224"/>
      <c r="M212" s="225" t="s">
        <v>1</v>
      </c>
      <c r="N212" s="226" t="s">
        <v>35</v>
      </c>
      <c r="O212" s="209">
        <v>0</v>
      </c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11" t="s">
        <v>234</v>
      </c>
      <c r="AT212" s="211" t="s">
        <v>227</v>
      </c>
      <c r="AU212" s="211" t="s">
        <v>70</v>
      </c>
      <c r="AY212" s="14" t="s">
        <v>127</v>
      </c>
      <c r="BE212" s="212">
        <f>IF(N212="základní",J212,0)</f>
        <v>215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4" t="s">
        <v>78</v>
      </c>
      <c r="BK212" s="212">
        <f>ROUND(I212*H212,2)</f>
        <v>215</v>
      </c>
      <c r="BL212" s="14" t="s">
        <v>234</v>
      </c>
      <c r="BM212" s="211" t="s">
        <v>587</v>
      </c>
    </row>
    <row r="213" s="2" customFormat="1" ht="21.75" customHeight="1">
      <c r="A213" s="29"/>
      <c r="B213" s="30"/>
      <c r="C213" s="217" t="s">
        <v>588</v>
      </c>
      <c r="D213" s="217" t="s">
        <v>227</v>
      </c>
      <c r="E213" s="218" t="s">
        <v>589</v>
      </c>
      <c r="F213" s="219" t="s">
        <v>590</v>
      </c>
      <c r="G213" s="220" t="s">
        <v>138</v>
      </c>
      <c r="H213" s="221">
        <v>1</v>
      </c>
      <c r="I213" s="222">
        <v>1550</v>
      </c>
      <c r="J213" s="222">
        <f>ROUND(I213*H213,2)</f>
        <v>1550</v>
      </c>
      <c r="K213" s="223"/>
      <c r="L213" s="224"/>
      <c r="M213" s="225" t="s">
        <v>1</v>
      </c>
      <c r="N213" s="226" t="s">
        <v>35</v>
      </c>
      <c r="O213" s="209">
        <v>0</v>
      </c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10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11" t="s">
        <v>234</v>
      </c>
      <c r="AT213" s="211" t="s">
        <v>227</v>
      </c>
      <c r="AU213" s="211" t="s">
        <v>70</v>
      </c>
      <c r="AY213" s="14" t="s">
        <v>127</v>
      </c>
      <c r="BE213" s="212">
        <f>IF(N213="základní",J213,0)</f>
        <v>1550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4" t="s">
        <v>78</v>
      </c>
      <c r="BK213" s="212">
        <f>ROUND(I213*H213,2)</f>
        <v>1550</v>
      </c>
      <c r="BL213" s="14" t="s">
        <v>234</v>
      </c>
      <c r="BM213" s="211" t="s">
        <v>591</v>
      </c>
    </row>
    <row r="214" s="2" customFormat="1" ht="16.5" customHeight="1">
      <c r="A214" s="29"/>
      <c r="B214" s="30"/>
      <c r="C214" s="217" t="s">
        <v>592</v>
      </c>
      <c r="D214" s="217" t="s">
        <v>227</v>
      </c>
      <c r="E214" s="218" t="s">
        <v>593</v>
      </c>
      <c r="F214" s="219" t="s">
        <v>594</v>
      </c>
      <c r="G214" s="220" t="s">
        <v>138</v>
      </c>
      <c r="H214" s="221">
        <v>1</v>
      </c>
      <c r="I214" s="222">
        <v>1070</v>
      </c>
      <c r="J214" s="222">
        <f>ROUND(I214*H214,2)</f>
        <v>1070</v>
      </c>
      <c r="K214" s="223"/>
      <c r="L214" s="224"/>
      <c r="M214" s="225" t="s">
        <v>1</v>
      </c>
      <c r="N214" s="226" t="s">
        <v>35</v>
      </c>
      <c r="O214" s="209">
        <v>0</v>
      </c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11" t="s">
        <v>234</v>
      </c>
      <c r="AT214" s="211" t="s">
        <v>227</v>
      </c>
      <c r="AU214" s="211" t="s">
        <v>70</v>
      </c>
      <c r="AY214" s="14" t="s">
        <v>127</v>
      </c>
      <c r="BE214" s="212">
        <f>IF(N214="základní",J214,0)</f>
        <v>1070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78</v>
      </c>
      <c r="BK214" s="212">
        <f>ROUND(I214*H214,2)</f>
        <v>1070</v>
      </c>
      <c r="BL214" s="14" t="s">
        <v>234</v>
      </c>
      <c r="BM214" s="211" t="s">
        <v>595</v>
      </c>
    </row>
    <row r="215" s="2" customFormat="1" ht="24.15" customHeight="1">
      <c r="A215" s="29"/>
      <c r="B215" s="30"/>
      <c r="C215" s="217" t="s">
        <v>596</v>
      </c>
      <c r="D215" s="217" t="s">
        <v>227</v>
      </c>
      <c r="E215" s="218" t="s">
        <v>597</v>
      </c>
      <c r="F215" s="219" t="s">
        <v>598</v>
      </c>
      <c r="G215" s="220" t="s">
        <v>138</v>
      </c>
      <c r="H215" s="221">
        <v>1</v>
      </c>
      <c r="I215" s="222">
        <v>450</v>
      </c>
      <c r="J215" s="222">
        <f>ROUND(I215*H215,2)</f>
        <v>450</v>
      </c>
      <c r="K215" s="223"/>
      <c r="L215" s="224"/>
      <c r="M215" s="225" t="s">
        <v>1</v>
      </c>
      <c r="N215" s="226" t="s">
        <v>35</v>
      </c>
      <c r="O215" s="209">
        <v>0</v>
      </c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11" t="s">
        <v>234</v>
      </c>
      <c r="AT215" s="211" t="s">
        <v>227</v>
      </c>
      <c r="AU215" s="211" t="s">
        <v>70</v>
      </c>
      <c r="AY215" s="14" t="s">
        <v>127</v>
      </c>
      <c r="BE215" s="212">
        <f>IF(N215="základní",J215,0)</f>
        <v>450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4" t="s">
        <v>78</v>
      </c>
      <c r="BK215" s="212">
        <f>ROUND(I215*H215,2)</f>
        <v>450</v>
      </c>
      <c r="BL215" s="14" t="s">
        <v>234</v>
      </c>
      <c r="BM215" s="211" t="s">
        <v>599</v>
      </c>
    </row>
    <row r="216" s="2" customFormat="1" ht="24.15" customHeight="1">
      <c r="A216" s="29"/>
      <c r="B216" s="30"/>
      <c r="C216" s="217" t="s">
        <v>600</v>
      </c>
      <c r="D216" s="217" t="s">
        <v>227</v>
      </c>
      <c r="E216" s="218" t="s">
        <v>601</v>
      </c>
      <c r="F216" s="219" t="s">
        <v>602</v>
      </c>
      <c r="G216" s="220" t="s">
        <v>138</v>
      </c>
      <c r="H216" s="221">
        <v>1</v>
      </c>
      <c r="I216" s="222">
        <v>1500</v>
      </c>
      <c r="J216" s="222">
        <f>ROUND(I216*H216,2)</f>
        <v>1500</v>
      </c>
      <c r="K216" s="223"/>
      <c r="L216" s="224"/>
      <c r="M216" s="225" t="s">
        <v>1</v>
      </c>
      <c r="N216" s="226" t="s">
        <v>35</v>
      </c>
      <c r="O216" s="209">
        <v>0</v>
      </c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11" t="s">
        <v>234</v>
      </c>
      <c r="AT216" s="211" t="s">
        <v>227</v>
      </c>
      <c r="AU216" s="211" t="s">
        <v>70</v>
      </c>
      <c r="AY216" s="14" t="s">
        <v>127</v>
      </c>
      <c r="BE216" s="212">
        <f>IF(N216="základní",J216,0)</f>
        <v>1500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4" t="s">
        <v>78</v>
      </c>
      <c r="BK216" s="212">
        <f>ROUND(I216*H216,2)</f>
        <v>1500</v>
      </c>
      <c r="BL216" s="14" t="s">
        <v>234</v>
      </c>
      <c r="BM216" s="211" t="s">
        <v>603</v>
      </c>
    </row>
    <row r="217" s="2" customFormat="1" ht="24.15" customHeight="1">
      <c r="A217" s="29"/>
      <c r="B217" s="30"/>
      <c r="C217" s="217" t="s">
        <v>604</v>
      </c>
      <c r="D217" s="217" t="s">
        <v>227</v>
      </c>
      <c r="E217" s="218" t="s">
        <v>605</v>
      </c>
      <c r="F217" s="219" t="s">
        <v>606</v>
      </c>
      <c r="G217" s="220" t="s">
        <v>138</v>
      </c>
      <c r="H217" s="221">
        <v>1</v>
      </c>
      <c r="I217" s="222">
        <v>90</v>
      </c>
      <c r="J217" s="222">
        <f>ROUND(I217*H217,2)</f>
        <v>90</v>
      </c>
      <c r="K217" s="223"/>
      <c r="L217" s="224"/>
      <c r="M217" s="225" t="s">
        <v>1</v>
      </c>
      <c r="N217" s="226" t="s">
        <v>35</v>
      </c>
      <c r="O217" s="209">
        <v>0</v>
      </c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11" t="s">
        <v>234</v>
      </c>
      <c r="AT217" s="211" t="s">
        <v>227</v>
      </c>
      <c r="AU217" s="211" t="s">
        <v>70</v>
      </c>
      <c r="AY217" s="14" t="s">
        <v>127</v>
      </c>
      <c r="BE217" s="212">
        <f>IF(N217="základní",J217,0)</f>
        <v>90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4" t="s">
        <v>78</v>
      </c>
      <c r="BK217" s="212">
        <f>ROUND(I217*H217,2)</f>
        <v>90</v>
      </c>
      <c r="BL217" s="14" t="s">
        <v>234</v>
      </c>
      <c r="BM217" s="211" t="s">
        <v>607</v>
      </c>
    </row>
    <row r="218" s="2" customFormat="1" ht="24.15" customHeight="1">
      <c r="A218" s="29"/>
      <c r="B218" s="30"/>
      <c r="C218" s="217" t="s">
        <v>608</v>
      </c>
      <c r="D218" s="217" t="s">
        <v>227</v>
      </c>
      <c r="E218" s="218" t="s">
        <v>609</v>
      </c>
      <c r="F218" s="219" t="s">
        <v>610</v>
      </c>
      <c r="G218" s="220" t="s">
        <v>138</v>
      </c>
      <c r="H218" s="221">
        <v>1</v>
      </c>
      <c r="I218" s="222">
        <v>37</v>
      </c>
      <c r="J218" s="222">
        <f>ROUND(I218*H218,2)</f>
        <v>37</v>
      </c>
      <c r="K218" s="223"/>
      <c r="L218" s="224"/>
      <c r="M218" s="225" t="s">
        <v>1</v>
      </c>
      <c r="N218" s="226" t="s">
        <v>35</v>
      </c>
      <c r="O218" s="209">
        <v>0</v>
      </c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11" t="s">
        <v>234</v>
      </c>
      <c r="AT218" s="211" t="s">
        <v>227</v>
      </c>
      <c r="AU218" s="211" t="s">
        <v>70</v>
      </c>
      <c r="AY218" s="14" t="s">
        <v>127</v>
      </c>
      <c r="BE218" s="212">
        <f>IF(N218="základní",J218,0)</f>
        <v>37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4" t="s">
        <v>78</v>
      </c>
      <c r="BK218" s="212">
        <f>ROUND(I218*H218,2)</f>
        <v>37</v>
      </c>
      <c r="BL218" s="14" t="s">
        <v>234</v>
      </c>
      <c r="BM218" s="211" t="s">
        <v>611</v>
      </c>
    </row>
    <row r="219" s="2" customFormat="1" ht="33" customHeight="1">
      <c r="A219" s="29"/>
      <c r="B219" s="30"/>
      <c r="C219" s="217" t="s">
        <v>612</v>
      </c>
      <c r="D219" s="217" t="s">
        <v>227</v>
      </c>
      <c r="E219" s="218" t="s">
        <v>613</v>
      </c>
      <c r="F219" s="219" t="s">
        <v>614</v>
      </c>
      <c r="G219" s="220" t="s">
        <v>138</v>
      </c>
      <c r="H219" s="221">
        <v>1</v>
      </c>
      <c r="I219" s="222">
        <v>70</v>
      </c>
      <c r="J219" s="222">
        <f>ROUND(I219*H219,2)</f>
        <v>70</v>
      </c>
      <c r="K219" s="223"/>
      <c r="L219" s="224"/>
      <c r="M219" s="225" t="s">
        <v>1</v>
      </c>
      <c r="N219" s="226" t="s">
        <v>35</v>
      </c>
      <c r="O219" s="209">
        <v>0</v>
      </c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11" t="s">
        <v>234</v>
      </c>
      <c r="AT219" s="211" t="s">
        <v>227</v>
      </c>
      <c r="AU219" s="211" t="s">
        <v>70</v>
      </c>
      <c r="AY219" s="14" t="s">
        <v>127</v>
      </c>
      <c r="BE219" s="212">
        <f>IF(N219="základní",J219,0)</f>
        <v>70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4" t="s">
        <v>78</v>
      </c>
      <c r="BK219" s="212">
        <f>ROUND(I219*H219,2)</f>
        <v>70</v>
      </c>
      <c r="BL219" s="14" t="s">
        <v>234</v>
      </c>
      <c r="BM219" s="211" t="s">
        <v>615</v>
      </c>
    </row>
    <row r="220" s="2" customFormat="1" ht="24.15" customHeight="1">
      <c r="A220" s="29"/>
      <c r="B220" s="30"/>
      <c r="C220" s="217" t="s">
        <v>616</v>
      </c>
      <c r="D220" s="217" t="s">
        <v>227</v>
      </c>
      <c r="E220" s="218" t="s">
        <v>617</v>
      </c>
      <c r="F220" s="219" t="s">
        <v>618</v>
      </c>
      <c r="G220" s="220" t="s">
        <v>138</v>
      </c>
      <c r="H220" s="221">
        <v>1</v>
      </c>
      <c r="I220" s="222">
        <v>45</v>
      </c>
      <c r="J220" s="222">
        <f>ROUND(I220*H220,2)</f>
        <v>45</v>
      </c>
      <c r="K220" s="223"/>
      <c r="L220" s="224"/>
      <c r="M220" s="225" t="s">
        <v>1</v>
      </c>
      <c r="N220" s="226" t="s">
        <v>35</v>
      </c>
      <c r="O220" s="209">
        <v>0</v>
      </c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11" t="s">
        <v>234</v>
      </c>
      <c r="AT220" s="211" t="s">
        <v>227</v>
      </c>
      <c r="AU220" s="211" t="s">
        <v>70</v>
      </c>
      <c r="AY220" s="14" t="s">
        <v>127</v>
      </c>
      <c r="BE220" s="212">
        <f>IF(N220="základní",J220,0)</f>
        <v>45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4" t="s">
        <v>78</v>
      </c>
      <c r="BK220" s="212">
        <f>ROUND(I220*H220,2)</f>
        <v>45</v>
      </c>
      <c r="BL220" s="14" t="s">
        <v>234</v>
      </c>
      <c r="BM220" s="211" t="s">
        <v>619</v>
      </c>
    </row>
    <row r="221" s="2" customFormat="1" ht="24.15" customHeight="1">
      <c r="A221" s="29"/>
      <c r="B221" s="30"/>
      <c r="C221" s="217" t="s">
        <v>620</v>
      </c>
      <c r="D221" s="217" t="s">
        <v>227</v>
      </c>
      <c r="E221" s="218" t="s">
        <v>621</v>
      </c>
      <c r="F221" s="219" t="s">
        <v>622</v>
      </c>
      <c r="G221" s="220" t="s">
        <v>138</v>
      </c>
      <c r="H221" s="221">
        <v>1</v>
      </c>
      <c r="I221" s="222">
        <v>40</v>
      </c>
      <c r="J221" s="222">
        <f>ROUND(I221*H221,2)</f>
        <v>40</v>
      </c>
      <c r="K221" s="223"/>
      <c r="L221" s="224"/>
      <c r="M221" s="225" t="s">
        <v>1</v>
      </c>
      <c r="N221" s="226" t="s">
        <v>35</v>
      </c>
      <c r="O221" s="209">
        <v>0</v>
      </c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11" t="s">
        <v>234</v>
      </c>
      <c r="AT221" s="211" t="s">
        <v>227</v>
      </c>
      <c r="AU221" s="211" t="s">
        <v>70</v>
      </c>
      <c r="AY221" s="14" t="s">
        <v>127</v>
      </c>
      <c r="BE221" s="212">
        <f>IF(N221="základní",J221,0)</f>
        <v>40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4" t="s">
        <v>78</v>
      </c>
      <c r="BK221" s="212">
        <f>ROUND(I221*H221,2)</f>
        <v>40</v>
      </c>
      <c r="BL221" s="14" t="s">
        <v>234</v>
      </c>
      <c r="BM221" s="211" t="s">
        <v>623</v>
      </c>
    </row>
    <row r="222" s="2" customFormat="1" ht="24.15" customHeight="1">
      <c r="A222" s="29"/>
      <c r="B222" s="30"/>
      <c r="C222" s="217" t="s">
        <v>624</v>
      </c>
      <c r="D222" s="217" t="s">
        <v>227</v>
      </c>
      <c r="E222" s="218" t="s">
        <v>625</v>
      </c>
      <c r="F222" s="219" t="s">
        <v>626</v>
      </c>
      <c r="G222" s="220" t="s">
        <v>138</v>
      </c>
      <c r="H222" s="221">
        <v>1</v>
      </c>
      <c r="I222" s="222">
        <v>4700</v>
      </c>
      <c r="J222" s="222">
        <f>ROUND(I222*H222,2)</f>
        <v>4700</v>
      </c>
      <c r="K222" s="223"/>
      <c r="L222" s="224"/>
      <c r="M222" s="225" t="s">
        <v>1</v>
      </c>
      <c r="N222" s="226" t="s">
        <v>35</v>
      </c>
      <c r="O222" s="209">
        <v>0</v>
      </c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11" t="s">
        <v>234</v>
      </c>
      <c r="AT222" s="211" t="s">
        <v>227</v>
      </c>
      <c r="AU222" s="211" t="s">
        <v>70</v>
      </c>
      <c r="AY222" s="14" t="s">
        <v>127</v>
      </c>
      <c r="BE222" s="212">
        <f>IF(N222="základní",J222,0)</f>
        <v>4700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4" t="s">
        <v>78</v>
      </c>
      <c r="BK222" s="212">
        <f>ROUND(I222*H222,2)</f>
        <v>4700</v>
      </c>
      <c r="BL222" s="14" t="s">
        <v>234</v>
      </c>
      <c r="BM222" s="211" t="s">
        <v>627</v>
      </c>
    </row>
    <row r="223" s="2" customFormat="1" ht="16.5" customHeight="1">
      <c r="A223" s="29"/>
      <c r="B223" s="30"/>
      <c r="C223" s="217" t="s">
        <v>628</v>
      </c>
      <c r="D223" s="217" t="s">
        <v>227</v>
      </c>
      <c r="E223" s="218" t="s">
        <v>629</v>
      </c>
      <c r="F223" s="219" t="s">
        <v>630</v>
      </c>
      <c r="G223" s="220" t="s">
        <v>138</v>
      </c>
      <c r="H223" s="221">
        <v>1</v>
      </c>
      <c r="I223" s="222">
        <v>1690</v>
      </c>
      <c r="J223" s="222">
        <f>ROUND(I223*H223,2)</f>
        <v>1690</v>
      </c>
      <c r="K223" s="223"/>
      <c r="L223" s="224"/>
      <c r="M223" s="225" t="s">
        <v>1</v>
      </c>
      <c r="N223" s="226" t="s">
        <v>35</v>
      </c>
      <c r="O223" s="209">
        <v>0</v>
      </c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11" t="s">
        <v>234</v>
      </c>
      <c r="AT223" s="211" t="s">
        <v>227</v>
      </c>
      <c r="AU223" s="211" t="s">
        <v>70</v>
      </c>
      <c r="AY223" s="14" t="s">
        <v>127</v>
      </c>
      <c r="BE223" s="212">
        <f>IF(N223="základní",J223,0)</f>
        <v>1690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4" t="s">
        <v>78</v>
      </c>
      <c r="BK223" s="212">
        <f>ROUND(I223*H223,2)</f>
        <v>1690</v>
      </c>
      <c r="BL223" s="14" t="s">
        <v>234</v>
      </c>
      <c r="BM223" s="211" t="s">
        <v>631</v>
      </c>
    </row>
    <row r="224" s="2" customFormat="1" ht="24.15" customHeight="1">
      <c r="A224" s="29"/>
      <c r="B224" s="30"/>
      <c r="C224" s="217" t="s">
        <v>632</v>
      </c>
      <c r="D224" s="217" t="s">
        <v>227</v>
      </c>
      <c r="E224" s="218" t="s">
        <v>633</v>
      </c>
      <c r="F224" s="219" t="s">
        <v>634</v>
      </c>
      <c r="G224" s="220" t="s">
        <v>138</v>
      </c>
      <c r="H224" s="221">
        <v>1</v>
      </c>
      <c r="I224" s="222">
        <v>5200</v>
      </c>
      <c r="J224" s="222">
        <f>ROUND(I224*H224,2)</f>
        <v>5200</v>
      </c>
      <c r="K224" s="223"/>
      <c r="L224" s="224"/>
      <c r="M224" s="225" t="s">
        <v>1</v>
      </c>
      <c r="N224" s="226" t="s">
        <v>35</v>
      </c>
      <c r="O224" s="209">
        <v>0</v>
      </c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11" t="s">
        <v>234</v>
      </c>
      <c r="AT224" s="211" t="s">
        <v>227</v>
      </c>
      <c r="AU224" s="211" t="s">
        <v>70</v>
      </c>
      <c r="AY224" s="14" t="s">
        <v>127</v>
      </c>
      <c r="BE224" s="212">
        <f>IF(N224="základní",J224,0)</f>
        <v>5200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4" t="s">
        <v>78</v>
      </c>
      <c r="BK224" s="212">
        <f>ROUND(I224*H224,2)</f>
        <v>5200</v>
      </c>
      <c r="BL224" s="14" t="s">
        <v>234</v>
      </c>
      <c r="BM224" s="211" t="s">
        <v>635</v>
      </c>
    </row>
    <row r="225" s="2" customFormat="1" ht="24.15" customHeight="1">
      <c r="A225" s="29"/>
      <c r="B225" s="30"/>
      <c r="C225" s="217" t="s">
        <v>636</v>
      </c>
      <c r="D225" s="217" t="s">
        <v>227</v>
      </c>
      <c r="E225" s="218" t="s">
        <v>637</v>
      </c>
      <c r="F225" s="219" t="s">
        <v>638</v>
      </c>
      <c r="G225" s="220" t="s">
        <v>138</v>
      </c>
      <c r="H225" s="221">
        <v>1</v>
      </c>
      <c r="I225" s="222">
        <v>5200</v>
      </c>
      <c r="J225" s="222">
        <f>ROUND(I225*H225,2)</f>
        <v>5200</v>
      </c>
      <c r="K225" s="223"/>
      <c r="L225" s="224"/>
      <c r="M225" s="225" t="s">
        <v>1</v>
      </c>
      <c r="N225" s="226" t="s">
        <v>35</v>
      </c>
      <c r="O225" s="209">
        <v>0</v>
      </c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10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11" t="s">
        <v>234</v>
      </c>
      <c r="AT225" s="211" t="s">
        <v>227</v>
      </c>
      <c r="AU225" s="211" t="s">
        <v>70</v>
      </c>
      <c r="AY225" s="14" t="s">
        <v>127</v>
      </c>
      <c r="BE225" s="212">
        <f>IF(N225="základní",J225,0)</f>
        <v>5200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4" t="s">
        <v>78</v>
      </c>
      <c r="BK225" s="212">
        <f>ROUND(I225*H225,2)</f>
        <v>5200</v>
      </c>
      <c r="BL225" s="14" t="s">
        <v>234</v>
      </c>
      <c r="BM225" s="211" t="s">
        <v>639</v>
      </c>
    </row>
    <row r="226" s="2" customFormat="1" ht="16.5" customHeight="1">
      <c r="A226" s="29"/>
      <c r="B226" s="30"/>
      <c r="C226" s="217" t="s">
        <v>640</v>
      </c>
      <c r="D226" s="217" t="s">
        <v>227</v>
      </c>
      <c r="E226" s="218" t="s">
        <v>641</v>
      </c>
      <c r="F226" s="219" t="s">
        <v>642</v>
      </c>
      <c r="G226" s="220" t="s">
        <v>138</v>
      </c>
      <c r="H226" s="221">
        <v>1</v>
      </c>
      <c r="I226" s="222">
        <v>1690</v>
      </c>
      <c r="J226" s="222">
        <f>ROUND(I226*H226,2)</f>
        <v>1690</v>
      </c>
      <c r="K226" s="223"/>
      <c r="L226" s="224"/>
      <c r="M226" s="225" t="s">
        <v>1</v>
      </c>
      <c r="N226" s="226" t="s">
        <v>35</v>
      </c>
      <c r="O226" s="209">
        <v>0</v>
      </c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11" t="s">
        <v>234</v>
      </c>
      <c r="AT226" s="211" t="s">
        <v>227</v>
      </c>
      <c r="AU226" s="211" t="s">
        <v>70</v>
      </c>
      <c r="AY226" s="14" t="s">
        <v>127</v>
      </c>
      <c r="BE226" s="212">
        <f>IF(N226="základní",J226,0)</f>
        <v>1690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4" t="s">
        <v>78</v>
      </c>
      <c r="BK226" s="212">
        <f>ROUND(I226*H226,2)</f>
        <v>1690</v>
      </c>
      <c r="BL226" s="14" t="s">
        <v>234</v>
      </c>
      <c r="BM226" s="211" t="s">
        <v>643</v>
      </c>
    </row>
    <row r="227" s="2" customFormat="1" ht="16.5" customHeight="1">
      <c r="A227" s="29"/>
      <c r="B227" s="30"/>
      <c r="C227" s="217" t="s">
        <v>644</v>
      </c>
      <c r="D227" s="217" t="s">
        <v>227</v>
      </c>
      <c r="E227" s="218" t="s">
        <v>645</v>
      </c>
      <c r="F227" s="219" t="s">
        <v>646</v>
      </c>
      <c r="G227" s="220" t="s">
        <v>138</v>
      </c>
      <c r="H227" s="221">
        <v>1</v>
      </c>
      <c r="I227" s="222">
        <v>1690</v>
      </c>
      <c r="J227" s="222">
        <f>ROUND(I227*H227,2)</f>
        <v>1690</v>
      </c>
      <c r="K227" s="223"/>
      <c r="L227" s="224"/>
      <c r="M227" s="225" t="s">
        <v>1</v>
      </c>
      <c r="N227" s="226" t="s">
        <v>35</v>
      </c>
      <c r="O227" s="209">
        <v>0</v>
      </c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11" t="s">
        <v>234</v>
      </c>
      <c r="AT227" s="211" t="s">
        <v>227</v>
      </c>
      <c r="AU227" s="211" t="s">
        <v>70</v>
      </c>
      <c r="AY227" s="14" t="s">
        <v>127</v>
      </c>
      <c r="BE227" s="212">
        <f>IF(N227="základní",J227,0)</f>
        <v>1690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4" t="s">
        <v>78</v>
      </c>
      <c r="BK227" s="212">
        <f>ROUND(I227*H227,2)</f>
        <v>1690</v>
      </c>
      <c r="BL227" s="14" t="s">
        <v>234</v>
      </c>
      <c r="BM227" s="211" t="s">
        <v>647</v>
      </c>
    </row>
    <row r="228" s="2" customFormat="1" ht="24.15" customHeight="1">
      <c r="A228" s="29"/>
      <c r="B228" s="30"/>
      <c r="C228" s="217" t="s">
        <v>648</v>
      </c>
      <c r="D228" s="217" t="s">
        <v>227</v>
      </c>
      <c r="E228" s="218" t="s">
        <v>649</v>
      </c>
      <c r="F228" s="219" t="s">
        <v>650</v>
      </c>
      <c r="G228" s="220" t="s">
        <v>138</v>
      </c>
      <c r="H228" s="221">
        <v>1</v>
      </c>
      <c r="I228" s="222">
        <v>5200</v>
      </c>
      <c r="J228" s="222">
        <f>ROUND(I228*H228,2)</f>
        <v>5200</v>
      </c>
      <c r="K228" s="223"/>
      <c r="L228" s="224"/>
      <c r="M228" s="225" t="s">
        <v>1</v>
      </c>
      <c r="N228" s="226" t="s">
        <v>35</v>
      </c>
      <c r="O228" s="209">
        <v>0</v>
      </c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11" t="s">
        <v>234</v>
      </c>
      <c r="AT228" s="211" t="s">
        <v>227</v>
      </c>
      <c r="AU228" s="211" t="s">
        <v>70</v>
      </c>
      <c r="AY228" s="14" t="s">
        <v>127</v>
      </c>
      <c r="BE228" s="212">
        <f>IF(N228="základní",J228,0)</f>
        <v>5200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78</v>
      </c>
      <c r="BK228" s="212">
        <f>ROUND(I228*H228,2)</f>
        <v>5200</v>
      </c>
      <c r="BL228" s="14" t="s">
        <v>234</v>
      </c>
      <c r="BM228" s="211" t="s">
        <v>651</v>
      </c>
    </row>
    <row r="229" s="2" customFormat="1" ht="24.15" customHeight="1">
      <c r="A229" s="29"/>
      <c r="B229" s="30"/>
      <c r="C229" s="217" t="s">
        <v>652</v>
      </c>
      <c r="D229" s="217" t="s">
        <v>227</v>
      </c>
      <c r="E229" s="218" t="s">
        <v>653</v>
      </c>
      <c r="F229" s="219" t="s">
        <v>654</v>
      </c>
      <c r="G229" s="220" t="s">
        <v>138</v>
      </c>
      <c r="H229" s="221">
        <v>1</v>
      </c>
      <c r="I229" s="222">
        <v>5200</v>
      </c>
      <c r="J229" s="222">
        <f>ROUND(I229*H229,2)</f>
        <v>5200</v>
      </c>
      <c r="K229" s="223"/>
      <c r="L229" s="224"/>
      <c r="M229" s="225" t="s">
        <v>1</v>
      </c>
      <c r="N229" s="226" t="s">
        <v>35</v>
      </c>
      <c r="O229" s="209">
        <v>0</v>
      </c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11" t="s">
        <v>234</v>
      </c>
      <c r="AT229" s="211" t="s">
        <v>227</v>
      </c>
      <c r="AU229" s="211" t="s">
        <v>70</v>
      </c>
      <c r="AY229" s="14" t="s">
        <v>127</v>
      </c>
      <c r="BE229" s="212">
        <f>IF(N229="základní",J229,0)</f>
        <v>5200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4" t="s">
        <v>78</v>
      </c>
      <c r="BK229" s="212">
        <f>ROUND(I229*H229,2)</f>
        <v>5200</v>
      </c>
      <c r="BL229" s="14" t="s">
        <v>234</v>
      </c>
      <c r="BM229" s="211" t="s">
        <v>655</v>
      </c>
    </row>
    <row r="230" s="2" customFormat="1" ht="24.15" customHeight="1">
      <c r="A230" s="29"/>
      <c r="B230" s="30"/>
      <c r="C230" s="217" t="s">
        <v>656</v>
      </c>
      <c r="D230" s="217" t="s">
        <v>227</v>
      </c>
      <c r="E230" s="218" t="s">
        <v>657</v>
      </c>
      <c r="F230" s="219" t="s">
        <v>658</v>
      </c>
      <c r="G230" s="220" t="s">
        <v>138</v>
      </c>
      <c r="H230" s="221">
        <v>1</v>
      </c>
      <c r="I230" s="222">
        <v>5200</v>
      </c>
      <c r="J230" s="222">
        <f>ROUND(I230*H230,2)</f>
        <v>5200</v>
      </c>
      <c r="K230" s="223"/>
      <c r="L230" s="224"/>
      <c r="M230" s="225" t="s">
        <v>1</v>
      </c>
      <c r="N230" s="226" t="s">
        <v>35</v>
      </c>
      <c r="O230" s="209">
        <v>0</v>
      </c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11" t="s">
        <v>234</v>
      </c>
      <c r="AT230" s="211" t="s">
        <v>227</v>
      </c>
      <c r="AU230" s="211" t="s">
        <v>70</v>
      </c>
      <c r="AY230" s="14" t="s">
        <v>127</v>
      </c>
      <c r="BE230" s="212">
        <f>IF(N230="základní",J230,0)</f>
        <v>5200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4" t="s">
        <v>78</v>
      </c>
      <c r="BK230" s="212">
        <f>ROUND(I230*H230,2)</f>
        <v>5200</v>
      </c>
      <c r="BL230" s="14" t="s">
        <v>234</v>
      </c>
      <c r="BM230" s="211" t="s">
        <v>659</v>
      </c>
    </row>
    <row r="231" s="2" customFormat="1" ht="24.15" customHeight="1">
      <c r="A231" s="29"/>
      <c r="B231" s="30"/>
      <c r="C231" s="217" t="s">
        <v>660</v>
      </c>
      <c r="D231" s="217" t="s">
        <v>227</v>
      </c>
      <c r="E231" s="218" t="s">
        <v>661</v>
      </c>
      <c r="F231" s="219" t="s">
        <v>662</v>
      </c>
      <c r="G231" s="220" t="s">
        <v>138</v>
      </c>
      <c r="H231" s="221">
        <v>1</v>
      </c>
      <c r="I231" s="222">
        <v>5200</v>
      </c>
      <c r="J231" s="222">
        <f>ROUND(I231*H231,2)</f>
        <v>5200</v>
      </c>
      <c r="K231" s="223"/>
      <c r="L231" s="224"/>
      <c r="M231" s="225" t="s">
        <v>1</v>
      </c>
      <c r="N231" s="226" t="s">
        <v>35</v>
      </c>
      <c r="O231" s="209">
        <v>0</v>
      </c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11" t="s">
        <v>234</v>
      </c>
      <c r="AT231" s="211" t="s">
        <v>227</v>
      </c>
      <c r="AU231" s="211" t="s">
        <v>70</v>
      </c>
      <c r="AY231" s="14" t="s">
        <v>127</v>
      </c>
      <c r="BE231" s="212">
        <f>IF(N231="základní",J231,0)</f>
        <v>5200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4" t="s">
        <v>78</v>
      </c>
      <c r="BK231" s="212">
        <f>ROUND(I231*H231,2)</f>
        <v>5200</v>
      </c>
      <c r="BL231" s="14" t="s">
        <v>234</v>
      </c>
      <c r="BM231" s="211" t="s">
        <v>663</v>
      </c>
    </row>
    <row r="232" s="2" customFormat="1" ht="21.75" customHeight="1">
      <c r="A232" s="29"/>
      <c r="B232" s="30"/>
      <c r="C232" s="217" t="s">
        <v>664</v>
      </c>
      <c r="D232" s="217" t="s">
        <v>227</v>
      </c>
      <c r="E232" s="218" t="s">
        <v>665</v>
      </c>
      <c r="F232" s="219" t="s">
        <v>666</v>
      </c>
      <c r="G232" s="220" t="s">
        <v>138</v>
      </c>
      <c r="H232" s="221">
        <v>1</v>
      </c>
      <c r="I232" s="222">
        <v>1250</v>
      </c>
      <c r="J232" s="222">
        <f>ROUND(I232*H232,2)</f>
        <v>1250</v>
      </c>
      <c r="K232" s="223"/>
      <c r="L232" s="224"/>
      <c r="M232" s="225" t="s">
        <v>1</v>
      </c>
      <c r="N232" s="226" t="s">
        <v>35</v>
      </c>
      <c r="O232" s="209">
        <v>0</v>
      </c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11" t="s">
        <v>234</v>
      </c>
      <c r="AT232" s="211" t="s">
        <v>227</v>
      </c>
      <c r="AU232" s="211" t="s">
        <v>70</v>
      </c>
      <c r="AY232" s="14" t="s">
        <v>127</v>
      </c>
      <c r="BE232" s="212">
        <f>IF(N232="základní",J232,0)</f>
        <v>1250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78</v>
      </c>
      <c r="BK232" s="212">
        <f>ROUND(I232*H232,2)</f>
        <v>1250</v>
      </c>
      <c r="BL232" s="14" t="s">
        <v>234</v>
      </c>
      <c r="BM232" s="211" t="s">
        <v>667</v>
      </c>
    </row>
    <row r="233" s="2" customFormat="1" ht="24.15" customHeight="1">
      <c r="A233" s="29"/>
      <c r="B233" s="30"/>
      <c r="C233" s="217" t="s">
        <v>668</v>
      </c>
      <c r="D233" s="217" t="s">
        <v>227</v>
      </c>
      <c r="E233" s="218" t="s">
        <v>669</v>
      </c>
      <c r="F233" s="219" t="s">
        <v>670</v>
      </c>
      <c r="G233" s="220" t="s">
        <v>138</v>
      </c>
      <c r="H233" s="221">
        <v>1</v>
      </c>
      <c r="I233" s="222">
        <v>1050</v>
      </c>
      <c r="J233" s="222">
        <f>ROUND(I233*H233,2)</f>
        <v>1050</v>
      </c>
      <c r="K233" s="223"/>
      <c r="L233" s="224"/>
      <c r="M233" s="225" t="s">
        <v>1</v>
      </c>
      <c r="N233" s="226" t="s">
        <v>35</v>
      </c>
      <c r="O233" s="209">
        <v>0</v>
      </c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11" t="s">
        <v>234</v>
      </c>
      <c r="AT233" s="211" t="s">
        <v>227</v>
      </c>
      <c r="AU233" s="211" t="s">
        <v>70</v>
      </c>
      <c r="AY233" s="14" t="s">
        <v>127</v>
      </c>
      <c r="BE233" s="212">
        <f>IF(N233="základní",J233,0)</f>
        <v>1050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4" t="s">
        <v>78</v>
      </c>
      <c r="BK233" s="212">
        <f>ROUND(I233*H233,2)</f>
        <v>1050</v>
      </c>
      <c r="BL233" s="14" t="s">
        <v>234</v>
      </c>
      <c r="BM233" s="211" t="s">
        <v>671</v>
      </c>
    </row>
    <row r="234" s="2" customFormat="1" ht="24.15" customHeight="1">
      <c r="A234" s="29"/>
      <c r="B234" s="30"/>
      <c r="C234" s="217" t="s">
        <v>672</v>
      </c>
      <c r="D234" s="217" t="s">
        <v>227</v>
      </c>
      <c r="E234" s="218" t="s">
        <v>673</v>
      </c>
      <c r="F234" s="219" t="s">
        <v>674</v>
      </c>
      <c r="G234" s="220" t="s">
        <v>138</v>
      </c>
      <c r="H234" s="221">
        <v>1</v>
      </c>
      <c r="I234" s="222">
        <v>1090</v>
      </c>
      <c r="J234" s="222">
        <f>ROUND(I234*H234,2)</f>
        <v>1090</v>
      </c>
      <c r="K234" s="223"/>
      <c r="L234" s="224"/>
      <c r="M234" s="225" t="s">
        <v>1</v>
      </c>
      <c r="N234" s="226" t="s">
        <v>35</v>
      </c>
      <c r="O234" s="209">
        <v>0</v>
      </c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11" t="s">
        <v>234</v>
      </c>
      <c r="AT234" s="211" t="s">
        <v>227</v>
      </c>
      <c r="AU234" s="211" t="s">
        <v>70</v>
      </c>
      <c r="AY234" s="14" t="s">
        <v>127</v>
      </c>
      <c r="BE234" s="212">
        <f>IF(N234="základní",J234,0)</f>
        <v>1090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78</v>
      </c>
      <c r="BK234" s="212">
        <f>ROUND(I234*H234,2)</f>
        <v>1090</v>
      </c>
      <c r="BL234" s="14" t="s">
        <v>234</v>
      </c>
      <c r="BM234" s="211" t="s">
        <v>675</v>
      </c>
    </row>
    <row r="235" s="2" customFormat="1" ht="24.15" customHeight="1">
      <c r="A235" s="29"/>
      <c r="B235" s="30"/>
      <c r="C235" s="217" t="s">
        <v>676</v>
      </c>
      <c r="D235" s="217" t="s">
        <v>227</v>
      </c>
      <c r="E235" s="218" t="s">
        <v>677</v>
      </c>
      <c r="F235" s="219" t="s">
        <v>678</v>
      </c>
      <c r="G235" s="220" t="s">
        <v>138</v>
      </c>
      <c r="H235" s="221">
        <v>1</v>
      </c>
      <c r="I235" s="222">
        <v>1490</v>
      </c>
      <c r="J235" s="222">
        <f>ROUND(I235*H235,2)</f>
        <v>1490</v>
      </c>
      <c r="K235" s="223"/>
      <c r="L235" s="224"/>
      <c r="M235" s="225" t="s">
        <v>1</v>
      </c>
      <c r="N235" s="226" t="s">
        <v>35</v>
      </c>
      <c r="O235" s="209">
        <v>0</v>
      </c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11" t="s">
        <v>234</v>
      </c>
      <c r="AT235" s="211" t="s">
        <v>227</v>
      </c>
      <c r="AU235" s="211" t="s">
        <v>70</v>
      </c>
      <c r="AY235" s="14" t="s">
        <v>127</v>
      </c>
      <c r="BE235" s="212">
        <f>IF(N235="základní",J235,0)</f>
        <v>1490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4" t="s">
        <v>78</v>
      </c>
      <c r="BK235" s="212">
        <f>ROUND(I235*H235,2)</f>
        <v>1490</v>
      </c>
      <c r="BL235" s="14" t="s">
        <v>234</v>
      </c>
      <c r="BM235" s="211" t="s">
        <v>679</v>
      </c>
    </row>
    <row r="236" s="2" customFormat="1" ht="21.75" customHeight="1">
      <c r="A236" s="29"/>
      <c r="B236" s="30"/>
      <c r="C236" s="217" t="s">
        <v>680</v>
      </c>
      <c r="D236" s="217" t="s">
        <v>227</v>
      </c>
      <c r="E236" s="218" t="s">
        <v>681</v>
      </c>
      <c r="F236" s="219" t="s">
        <v>682</v>
      </c>
      <c r="G236" s="220" t="s">
        <v>138</v>
      </c>
      <c r="H236" s="221">
        <v>1</v>
      </c>
      <c r="I236" s="222">
        <v>5590</v>
      </c>
      <c r="J236" s="222">
        <f>ROUND(I236*H236,2)</f>
        <v>5590</v>
      </c>
      <c r="K236" s="223"/>
      <c r="L236" s="224"/>
      <c r="M236" s="225" t="s">
        <v>1</v>
      </c>
      <c r="N236" s="226" t="s">
        <v>35</v>
      </c>
      <c r="O236" s="209">
        <v>0</v>
      </c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11" t="s">
        <v>234</v>
      </c>
      <c r="AT236" s="211" t="s">
        <v>227</v>
      </c>
      <c r="AU236" s="211" t="s">
        <v>70</v>
      </c>
      <c r="AY236" s="14" t="s">
        <v>127</v>
      </c>
      <c r="BE236" s="212">
        <f>IF(N236="základní",J236,0)</f>
        <v>5590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78</v>
      </c>
      <c r="BK236" s="212">
        <f>ROUND(I236*H236,2)</f>
        <v>5590</v>
      </c>
      <c r="BL236" s="14" t="s">
        <v>234</v>
      </c>
      <c r="BM236" s="211" t="s">
        <v>683</v>
      </c>
    </row>
    <row r="237" s="2" customFormat="1" ht="24.15" customHeight="1">
      <c r="A237" s="29"/>
      <c r="B237" s="30"/>
      <c r="C237" s="217" t="s">
        <v>684</v>
      </c>
      <c r="D237" s="217" t="s">
        <v>227</v>
      </c>
      <c r="E237" s="218" t="s">
        <v>685</v>
      </c>
      <c r="F237" s="219" t="s">
        <v>686</v>
      </c>
      <c r="G237" s="220" t="s">
        <v>138</v>
      </c>
      <c r="H237" s="221">
        <v>1</v>
      </c>
      <c r="I237" s="222">
        <v>5490</v>
      </c>
      <c r="J237" s="222">
        <f>ROUND(I237*H237,2)</f>
        <v>5490</v>
      </c>
      <c r="K237" s="223"/>
      <c r="L237" s="224"/>
      <c r="M237" s="225" t="s">
        <v>1</v>
      </c>
      <c r="N237" s="226" t="s">
        <v>35</v>
      </c>
      <c r="O237" s="209">
        <v>0</v>
      </c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11" t="s">
        <v>234</v>
      </c>
      <c r="AT237" s="211" t="s">
        <v>227</v>
      </c>
      <c r="AU237" s="211" t="s">
        <v>70</v>
      </c>
      <c r="AY237" s="14" t="s">
        <v>127</v>
      </c>
      <c r="BE237" s="212">
        <f>IF(N237="základní",J237,0)</f>
        <v>5490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4" t="s">
        <v>78</v>
      </c>
      <c r="BK237" s="212">
        <f>ROUND(I237*H237,2)</f>
        <v>5490</v>
      </c>
      <c r="BL237" s="14" t="s">
        <v>234</v>
      </c>
      <c r="BM237" s="211" t="s">
        <v>687</v>
      </c>
    </row>
    <row r="238" s="2" customFormat="1" ht="24.15" customHeight="1">
      <c r="A238" s="29"/>
      <c r="B238" s="30"/>
      <c r="C238" s="217" t="s">
        <v>688</v>
      </c>
      <c r="D238" s="217" t="s">
        <v>227</v>
      </c>
      <c r="E238" s="218" t="s">
        <v>689</v>
      </c>
      <c r="F238" s="219" t="s">
        <v>690</v>
      </c>
      <c r="G238" s="220" t="s">
        <v>138</v>
      </c>
      <c r="H238" s="221">
        <v>1</v>
      </c>
      <c r="I238" s="222">
        <v>4990</v>
      </c>
      <c r="J238" s="222">
        <f>ROUND(I238*H238,2)</f>
        <v>4990</v>
      </c>
      <c r="K238" s="223"/>
      <c r="L238" s="224"/>
      <c r="M238" s="225" t="s">
        <v>1</v>
      </c>
      <c r="N238" s="226" t="s">
        <v>35</v>
      </c>
      <c r="O238" s="209">
        <v>0</v>
      </c>
      <c r="P238" s="209">
        <f>O238*H238</f>
        <v>0</v>
      </c>
      <c r="Q238" s="209">
        <v>0</v>
      </c>
      <c r="R238" s="209">
        <f>Q238*H238</f>
        <v>0</v>
      </c>
      <c r="S238" s="209">
        <v>0</v>
      </c>
      <c r="T238" s="210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11" t="s">
        <v>234</v>
      </c>
      <c r="AT238" s="211" t="s">
        <v>227</v>
      </c>
      <c r="AU238" s="211" t="s">
        <v>70</v>
      </c>
      <c r="AY238" s="14" t="s">
        <v>127</v>
      </c>
      <c r="BE238" s="212">
        <f>IF(N238="základní",J238,0)</f>
        <v>4990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4" t="s">
        <v>78</v>
      </c>
      <c r="BK238" s="212">
        <f>ROUND(I238*H238,2)</f>
        <v>4990</v>
      </c>
      <c r="BL238" s="14" t="s">
        <v>234</v>
      </c>
      <c r="BM238" s="211" t="s">
        <v>691</v>
      </c>
    </row>
    <row r="239" s="2" customFormat="1" ht="16.5" customHeight="1">
      <c r="A239" s="29"/>
      <c r="B239" s="30"/>
      <c r="C239" s="217" t="s">
        <v>692</v>
      </c>
      <c r="D239" s="217" t="s">
        <v>227</v>
      </c>
      <c r="E239" s="218" t="s">
        <v>693</v>
      </c>
      <c r="F239" s="219" t="s">
        <v>694</v>
      </c>
      <c r="G239" s="220" t="s">
        <v>138</v>
      </c>
      <c r="H239" s="221">
        <v>1</v>
      </c>
      <c r="I239" s="222">
        <v>4200</v>
      </c>
      <c r="J239" s="222">
        <f>ROUND(I239*H239,2)</f>
        <v>4200</v>
      </c>
      <c r="K239" s="223"/>
      <c r="L239" s="224"/>
      <c r="M239" s="225" t="s">
        <v>1</v>
      </c>
      <c r="N239" s="226" t="s">
        <v>35</v>
      </c>
      <c r="O239" s="209">
        <v>0</v>
      </c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11" t="s">
        <v>234</v>
      </c>
      <c r="AT239" s="211" t="s">
        <v>227</v>
      </c>
      <c r="AU239" s="211" t="s">
        <v>70</v>
      </c>
      <c r="AY239" s="14" t="s">
        <v>127</v>
      </c>
      <c r="BE239" s="212">
        <f>IF(N239="základní",J239,0)</f>
        <v>4200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4" t="s">
        <v>78</v>
      </c>
      <c r="BK239" s="212">
        <f>ROUND(I239*H239,2)</f>
        <v>4200</v>
      </c>
      <c r="BL239" s="14" t="s">
        <v>234</v>
      </c>
      <c r="BM239" s="211" t="s">
        <v>695</v>
      </c>
    </row>
    <row r="240" s="2" customFormat="1" ht="24.15" customHeight="1">
      <c r="A240" s="29"/>
      <c r="B240" s="30"/>
      <c r="C240" s="217" t="s">
        <v>696</v>
      </c>
      <c r="D240" s="217" t="s">
        <v>227</v>
      </c>
      <c r="E240" s="218" t="s">
        <v>697</v>
      </c>
      <c r="F240" s="219" t="s">
        <v>698</v>
      </c>
      <c r="G240" s="220" t="s">
        <v>138</v>
      </c>
      <c r="H240" s="221">
        <v>1</v>
      </c>
      <c r="I240" s="222">
        <v>450</v>
      </c>
      <c r="J240" s="222">
        <f>ROUND(I240*H240,2)</f>
        <v>450</v>
      </c>
      <c r="K240" s="223"/>
      <c r="L240" s="224"/>
      <c r="M240" s="225" t="s">
        <v>1</v>
      </c>
      <c r="N240" s="226" t="s">
        <v>35</v>
      </c>
      <c r="O240" s="209">
        <v>0</v>
      </c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11" t="s">
        <v>234</v>
      </c>
      <c r="AT240" s="211" t="s">
        <v>227</v>
      </c>
      <c r="AU240" s="211" t="s">
        <v>70</v>
      </c>
      <c r="AY240" s="14" t="s">
        <v>127</v>
      </c>
      <c r="BE240" s="212">
        <f>IF(N240="základní",J240,0)</f>
        <v>450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4" t="s">
        <v>78</v>
      </c>
      <c r="BK240" s="212">
        <f>ROUND(I240*H240,2)</f>
        <v>450</v>
      </c>
      <c r="BL240" s="14" t="s">
        <v>234</v>
      </c>
      <c r="BM240" s="211" t="s">
        <v>699</v>
      </c>
    </row>
    <row r="241" s="2" customFormat="1" ht="24.15" customHeight="1">
      <c r="A241" s="29"/>
      <c r="B241" s="30"/>
      <c r="C241" s="217" t="s">
        <v>700</v>
      </c>
      <c r="D241" s="217" t="s">
        <v>227</v>
      </c>
      <c r="E241" s="218" t="s">
        <v>701</v>
      </c>
      <c r="F241" s="219" t="s">
        <v>702</v>
      </c>
      <c r="G241" s="220" t="s">
        <v>138</v>
      </c>
      <c r="H241" s="221">
        <v>1</v>
      </c>
      <c r="I241" s="222">
        <v>17</v>
      </c>
      <c r="J241" s="222">
        <f>ROUND(I241*H241,2)</f>
        <v>17</v>
      </c>
      <c r="K241" s="223"/>
      <c r="L241" s="224"/>
      <c r="M241" s="225" t="s">
        <v>1</v>
      </c>
      <c r="N241" s="226" t="s">
        <v>35</v>
      </c>
      <c r="O241" s="209">
        <v>0</v>
      </c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10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11" t="s">
        <v>234</v>
      </c>
      <c r="AT241" s="211" t="s">
        <v>227</v>
      </c>
      <c r="AU241" s="211" t="s">
        <v>70</v>
      </c>
      <c r="AY241" s="14" t="s">
        <v>127</v>
      </c>
      <c r="BE241" s="212">
        <f>IF(N241="základní",J241,0)</f>
        <v>17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4" t="s">
        <v>78</v>
      </c>
      <c r="BK241" s="212">
        <f>ROUND(I241*H241,2)</f>
        <v>17</v>
      </c>
      <c r="BL241" s="14" t="s">
        <v>234</v>
      </c>
      <c r="BM241" s="211" t="s">
        <v>703</v>
      </c>
    </row>
    <row r="242" s="2" customFormat="1" ht="24.15" customHeight="1">
      <c r="A242" s="29"/>
      <c r="B242" s="30"/>
      <c r="C242" s="217" t="s">
        <v>704</v>
      </c>
      <c r="D242" s="217" t="s">
        <v>227</v>
      </c>
      <c r="E242" s="218" t="s">
        <v>705</v>
      </c>
      <c r="F242" s="219" t="s">
        <v>706</v>
      </c>
      <c r="G242" s="220" t="s">
        <v>138</v>
      </c>
      <c r="H242" s="221">
        <v>1</v>
      </c>
      <c r="I242" s="222">
        <v>1440</v>
      </c>
      <c r="J242" s="222">
        <f>ROUND(I242*H242,2)</f>
        <v>1440</v>
      </c>
      <c r="K242" s="223"/>
      <c r="L242" s="224"/>
      <c r="M242" s="225" t="s">
        <v>1</v>
      </c>
      <c r="N242" s="226" t="s">
        <v>35</v>
      </c>
      <c r="O242" s="209">
        <v>0</v>
      </c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11" t="s">
        <v>234</v>
      </c>
      <c r="AT242" s="211" t="s">
        <v>227</v>
      </c>
      <c r="AU242" s="211" t="s">
        <v>70</v>
      </c>
      <c r="AY242" s="14" t="s">
        <v>127</v>
      </c>
      <c r="BE242" s="212">
        <f>IF(N242="základní",J242,0)</f>
        <v>1440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4" t="s">
        <v>78</v>
      </c>
      <c r="BK242" s="212">
        <f>ROUND(I242*H242,2)</f>
        <v>1440</v>
      </c>
      <c r="BL242" s="14" t="s">
        <v>234</v>
      </c>
      <c r="BM242" s="211" t="s">
        <v>707</v>
      </c>
    </row>
    <row r="243" s="2" customFormat="1" ht="24.15" customHeight="1">
      <c r="A243" s="29"/>
      <c r="B243" s="30"/>
      <c r="C243" s="217" t="s">
        <v>708</v>
      </c>
      <c r="D243" s="217" t="s">
        <v>227</v>
      </c>
      <c r="E243" s="218" t="s">
        <v>709</v>
      </c>
      <c r="F243" s="219" t="s">
        <v>710</v>
      </c>
      <c r="G243" s="220" t="s">
        <v>138</v>
      </c>
      <c r="H243" s="221">
        <v>1</v>
      </c>
      <c r="I243" s="222">
        <v>1210</v>
      </c>
      <c r="J243" s="222">
        <f>ROUND(I243*H243,2)</f>
        <v>1210</v>
      </c>
      <c r="K243" s="223"/>
      <c r="L243" s="224"/>
      <c r="M243" s="225" t="s">
        <v>1</v>
      </c>
      <c r="N243" s="226" t="s">
        <v>35</v>
      </c>
      <c r="O243" s="209">
        <v>0</v>
      </c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11" t="s">
        <v>234</v>
      </c>
      <c r="AT243" s="211" t="s">
        <v>227</v>
      </c>
      <c r="AU243" s="211" t="s">
        <v>70</v>
      </c>
      <c r="AY243" s="14" t="s">
        <v>127</v>
      </c>
      <c r="BE243" s="212">
        <f>IF(N243="základní",J243,0)</f>
        <v>1210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4" t="s">
        <v>78</v>
      </c>
      <c r="BK243" s="212">
        <f>ROUND(I243*H243,2)</f>
        <v>1210</v>
      </c>
      <c r="BL243" s="14" t="s">
        <v>234</v>
      </c>
      <c r="BM243" s="211" t="s">
        <v>711</v>
      </c>
    </row>
    <row r="244" s="2" customFormat="1" ht="16.5" customHeight="1">
      <c r="A244" s="29"/>
      <c r="B244" s="30"/>
      <c r="C244" s="217" t="s">
        <v>712</v>
      </c>
      <c r="D244" s="217" t="s">
        <v>227</v>
      </c>
      <c r="E244" s="218" t="s">
        <v>713</v>
      </c>
      <c r="F244" s="219" t="s">
        <v>714</v>
      </c>
      <c r="G244" s="220" t="s">
        <v>138</v>
      </c>
      <c r="H244" s="221">
        <v>1</v>
      </c>
      <c r="I244" s="222">
        <v>715</v>
      </c>
      <c r="J244" s="222">
        <f>ROUND(I244*H244,2)</f>
        <v>715</v>
      </c>
      <c r="K244" s="223"/>
      <c r="L244" s="224"/>
      <c r="M244" s="225" t="s">
        <v>1</v>
      </c>
      <c r="N244" s="226" t="s">
        <v>35</v>
      </c>
      <c r="O244" s="209">
        <v>0</v>
      </c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11" t="s">
        <v>234</v>
      </c>
      <c r="AT244" s="211" t="s">
        <v>227</v>
      </c>
      <c r="AU244" s="211" t="s">
        <v>70</v>
      </c>
      <c r="AY244" s="14" t="s">
        <v>127</v>
      </c>
      <c r="BE244" s="212">
        <f>IF(N244="základní",J244,0)</f>
        <v>715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4" t="s">
        <v>78</v>
      </c>
      <c r="BK244" s="212">
        <f>ROUND(I244*H244,2)</f>
        <v>715</v>
      </c>
      <c r="BL244" s="14" t="s">
        <v>234</v>
      </c>
      <c r="BM244" s="211" t="s">
        <v>715</v>
      </c>
    </row>
    <row r="245" s="2" customFormat="1" ht="21.75" customHeight="1">
      <c r="A245" s="29"/>
      <c r="B245" s="30"/>
      <c r="C245" s="217" t="s">
        <v>716</v>
      </c>
      <c r="D245" s="217" t="s">
        <v>227</v>
      </c>
      <c r="E245" s="218" t="s">
        <v>717</v>
      </c>
      <c r="F245" s="219" t="s">
        <v>718</v>
      </c>
      <c r="G245" s="220" t="s">
        <v>138</v>
      </c>
      <c r="H245" s="221">
        <v>1</v>
      </c>
      <c r="I245" s="222">
        <v>10700</v>
      </c>
      <c r="J245" s="222">
        <f>ROUND(I245*H245,2)</f>
        <v>10700</v>
      </c>
      <c r="K245" s="223"/>
      <c r="L245" s="224"/>
      <c r="M245" s="225" t="s">
        <v>1</v>
      </c>
      <c r="N245" s="226" t="s">
        <v>35</v>
      </c>
      <c r="O245" s="209">
        <v>0</v>
      </c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10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11" t="s">
        <v>234</v>
      </c>
      <c r="AT245" s="211" t="s">
        <v>227</v>
      </c>
      <c r="AU245" s="211" t="s">
        <v>70</v>
      </c>
      <c r="AY245" s="14" t="s">
        <v>127</v>
      </c>
      <c r="BE245" s="212">
        <f>IF(N245="základní",J245,0)</f>
        <v>10700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4" t="s">
        <v>78</v>
      </c>
      <c r="BK245" s="212">
        <f>ROUND(I245*H245,2)</f>
        <v>10700</v>
      </c>
      <c r="BL245" s="14" t="s">
        <v>234</v>
      </c>
      <c r="BM245" s="211" t="s">
        <v>719</v>
      </c>
    </row>
    <row r="246" s="2" customFormat="1" ht="21.75" customHeight="1">
      <c r="A246" s="29"/>
      <c r="B246" s="30"/>
      <c r="C246" s="217" t="s">
        <v>720</v>
      </c>
      <c r="D246" s="217" t="s">
        <v>227</v>
      </c>
      <c r="E246" s="218" t="s">
        <v>721</v>
      </c>
      <c r="F246" s="219" t="s">
        <v>722</v>
      </c>
      <c r="G246" s="220" t="s">
        <v>138</v>
      </c>
      <c r="H246" s="221">
        <v>1</v>
      </c>
      <c r="I246" s="222">
        <v>1310</v>
      </c>
      <c r="J246" s="222">
        <f>ROUND(I246*H246,2)</f>
        <v>1310</v>
      </c>
      <c r="K246" s="223"/>
      <c r="L246" s="224"/>
      <c r="M246" s="225" t="s">
        <v>1</v>
      </c>
      <c r="N246" s="226" t="s">
        <v>35</v>
      </c>
      <c r="O246" s="209">
        <v>0</v>
      </c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211" t="s">
        <v>234</v>
      </c>
      <c r="AT246" s="211" t="s">
        <v>227</v>
      </c>
      <c r="AU246" s="211" t="s">
        <v>70</v>
      </c>
      <c r="AY246" s="14" t="s">
        <v>127</v>
      </c>
      <c r="BE246" s="212">
        <f>IF(N246="základní",J246,0)</f>
        <v>1310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4" t="s">
        <v>78</v>
      </c>
      <c r="BK246" s="212">
        <f>ROUND(I246*H246,2)</f>
        <v>1310</v>
      </c>
      <c r="BL246" s="14" t="s">
        <v>234</v>
      </c>
      <c r="BM246" s="211" t="s">
        <v>723</v>
      </c>
    </row>
    <row r="247" s="2" customFormat="1" ht="24.15" customHeight="1">
      <c r="A247" s="29"/>
      <c r="B247" s="30"/>
      <c r="C247" s="217" t="s">
        <v>724</v>
      </c>
      <c r="D247" s="217" t="s">
        <v>227</v>
      </c>
      <c r="E247" s="218" t="s">
        <v>725</v>
      </c>
      <c r="F247" s="219" t="s">
        <v>726</v>
      </c>
      <c r="G247" s="220" t="s">
        <v>138</v>
      </c>
      <c r="H247" s="221">
        <v>1</v>
      </c>
      <c r="I247" s="222">
        <v>1320</v>
      </c>
      <c r="J247" s="222">
        <f>ROUND(I247*H247,2)</f>
        <v>1320</v>
      </c>
      <c r="K247" s="223"/>
      <c r="L247" s="224"/>
      <c r="M247" s="225" t="s">
        <v>1</v>
      </c>
      <c r="N247" s="226" t="s">
        <v>35</v>
      </c>
      <c r="O247" s="209">
        <v>0</v>
      </c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11" t="s">
        <v>234</v>
      </c>
      <c r="AT247" s="211" t="s">
        <v>227</v>
      </c>
      <c r="AU247" s="211" t="s">
        <v>70</v>
      </c>
      <c r="AY247" s="14" t="s">
        <v>127</v>
      </c>
      <c r="BE247" s="212">
        <f>IF(N247="základní",J247,0)</f>
        <v>1320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4" t="s">
        <v>78</v>
      </c>
      <c r="BK247" s="212">
        <f>ROUND(I247*H247,2)</f>
        <v>1320</v>
      </c>
      <c r="BL247" s="14" t="s">
        <v>234</v>
      </c>
      <c r="BM247" s="211" t="s">
        <v>727</v>
      </c>
    </row>
    <row r="248" s="2" customFormat="1" ht="24.15" customHeight="1">
      <c r="A248" s="29"/>
      <c r="B248" s="30"/>
      <c r="C248" s="217" t="s">
        <v>728</v>
      </c>
      <c r="D248" s="217" t="s">
        <v>227</v>
      </c>
      <c r="E248" s="218" t="s">
        <v>729</v>
      </c>
      <c r="F248" s="219" t="s">
        <v>730</v>
      </c>
      <c r="G248" s="220" t="s">
        <v>138</v>
      </c>
      <c r="H248" s="221">
        <v>1</v>
      </c>
      <c r="I248" s="222">
        <v>1320</v>
      </c>
      <c r="J248" s="222">
        <f>ROUND(I248*H248,2)</f>
        <v>1320</v>
      </c>
      <c r="K248" s="223"/>
      <c r="L248" s="224"/>
      <c r="M248" s="225" t="s">
        <v>1</v>
      </c>
      <c r="N248" s="226" t="s">
        <v>35</v>
      </c>
      <c r="O248" s="209">
        <v>0</v>
      </c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211" t="s">
        <v>234</v>
      </c>
      <c r="AT248" s="211" t="s">
        <v>227</v>
      </c>
      <c r="AU248" s="211" t="s">
        <v>70</v>
      </c>
      <c r="AY248" s="14" t="s">
        <v>127</v>
      </c>
      <c r="BE248" s="212">
        <f>IF(N248="základní",J248,0)</f>
        <v>1320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4" t="s">
        <v>78</v>
      </c>
      <c r="BK248" s="212">
        <f>ROUND(I248*H248,2)</f>
        <v>1320</v>
      </c>
      <c r="BL248" s="14" t="s">
        <v>234</v>
      </c>
      <c r="BM248" s="211" t="s">
        <v>731</v>
      </c>
    </row>
    <row r="249" s="2" customFormat="1" ht="24.15" customHeight="1">
      <c r="A249" s="29"/>
      <c r="B249" s="30"/>
      <c r="C249" s="217" t="s">
        <v>732</v>
      </c>
      <c r="D249" s="217" t="s">
        <v>227</v>
      </c>
      <c r="E249" s="218" t="s">
        <v>733</v>
      </c>
      <c r="F249" s="219" t="s">
        <v>734</v>
      </c>
      <c r="G249" s="220" t="s">
        <v>138</v>
      </c>
      <c r="H249" s="221">
        <v>1</v>
      </c>
      <c r="I249" s="222">
        <v>1320</v>
      </c>
      <c r="J249" s="222">
        <f>ROUND(I249*H249,2)</f>
        <v>1320</v>
      </c>
      <c r="K249" s="223"/>
      <c r="L249" s="224"/>
      <c r="M249" s="225" t="s">
        <v>1</v>
      </c>
      <c r="N249" s="226" t="s">
        <v>35</v>
      </c>
      <c r="O249" s="209">
        <v>0</v>
      </c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11" t="s">
        <v>234</v>
      </c>
      <c r="AT249" s="211" t="s">
        <v>227</v>
      </c>
      <c r="AU249" s="211" t="s">
        <v>70</v>
      </c>
      <c r="AY249" s="14" t="s">
        <v>127</v>
      </c>
      <c r="BE249" s="212">
        <f>IF(N249="základní",J249,0)</f>
        <v>1320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4" t="s">
        <v>78</v>
      </c>
      <c r="BK249" s="212">
        <f>ROUND(I249*H249,2)</f>
        <v>1320</v>
      </c>
      <c r="BL249" s="14" t="s">
        <v>234</v>
      </c>
      <c r="BM249" s="211" t="s">
        <v>735</v>
      </c>
    </row>
    <row r="250" s="2" customFormat="1" ht="24.15" customHeight="1">
      <c r="A250" s="29"/>
      <c r="B250" s="30"/>
      <c r="C250" s="217" t="s">
        <v>736</v>
      </c>
      <c r="D250" s="217" t="s">
        <v>227</v>
      </c>
      <c r="E250" s="218" t="s">
        <v>737</v>
      </c>
      <c r="F250" s="219" t="s">
        <v>738</v>
      </c>
      <c r="G250" s="220" t="s">
        <v>138</v>
      </c>
      <c r="H250" s="221">
        <v>1</v>
      </c>
      <c r="I250" s="222">
        <v>2750</v>
      </c>
      <c r="J250" s="222">
        <f>ROUND(I250*H250,2)</f>
        <v>2750</v>
      </c>
      <c r="K250" s="223"/>
      <c r="L250" s="224"/>
      <c r="M250" s="225" t="s">
        <v>1</v>
      </c>
      <c r="N250" s="226" t="s">
        <v>35</v>
      </c>
      <c r="O250" s="209">
        <v>0</v>
      </c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11" t="s">
        <v>234</v>
      </c>
      <c r="AT250" s="211" t="s">
        <v>227</v>
      </c>
      <c r="AU250" s="211" t="s">
        <v>70</v>
      </c>
      <c r="AY250" s="14" t="s">
        <v>127</v>
      </c>
      <c r="BE250" s="212">
        <f>IF(N250="základní",J250,0)</f>
        <v>2750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4" t="s">
        <v>78</v>
      </c>
      <c r="BK250" s="212">
        <f>ROUND(I250*H250,2)</f>
        <v>2750</v>
      </c>
      <c r="BL250" s="14" t="s">
        <v>234</v>
      </c>
      <c r="BM250" s="211" t="s">
        <v>739</v>
      </c>
    </row>
    <row r="251" s="2" customFormat="1" ht="21.75" customHeight="1">
      <c r="A251" s="29"/>
      <c r="B251" s="30"/>
      <c r="C251" s="217" t="s">
        <v>740</v>
      </c>
      <c r="D251" s="217" t="s">
        <v>227</v>
      </c>
      <c r="E251" s="218" t="s">
        <v>741</v>
      </c>
      <c r="F251" s="219" t="s">
        <v>742</v>
      </c>
      <c r="G251" s="220" t="s">
        <v>138</v>
      </c>
      <c r="H251" s="221">
        <v>1</v>
      </c>
      <c r="I251" s="222">
        <v>350</v>
      </c>
      <c r="J251" s="222">
        <f>ROUND(I251*H251,2)</f>
        <v>350</v>
      </c>
      <c r="K251" s="223"/>
      <c r="L251" s="224"/>
      <c r="M251" s="225" t="s">
        <v>1</v>
      </c>
      <c r="N251" s="226" t="s">
        <v>35</v>
      </c>
      <c r="O251" s="209">
        <v>0</v>
      </c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10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211" t="s">
        <v>234</v>
      </c>
      <c r="AT251" s="211" t="s">
        <v>227</v>
      </c>
      <c r="AU251" s="211" t="s">
        <v>70</v>
      </c>
      <c r="AY251" s="14" t="s">
        <v>127</v>
      </c>
      <c r="BE251" s="212">
        <f>IF(N251="základní",J251,0)</f>
        <v>350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4" t="s">
        <v>78</v>
      </c>
      <c r="BK251" s="212">
        <f>ROUND(I251*H251,2)</f>
        <v>350</v>
      </c>
      <c r="BL251" s="14" t="s">
        <v>234</v>
      </c>
      <c r="BM251" s="211" t="s">
        <v>743</v>
      </c>
    </row>
    <row r="252" s="2" customFormat="1" ht="24.15" customHeight="1">
      <c r="A252" s="29"/>
      <c r="B252" s="30"/>
      <c r="C252" s="217" t="s">
        <v>744</v>
      </c>
      <c r="D252" s="217" t="s">
        <v>227</v>
      </c>
      <c r="E252" s="218" t="s">
        <v>745</v>
      </c>
      <c r="F252" s="219" t="s">
        <v>746</v>
      </c>
      <c r="G252" s="220" t="s">
        <v>138</v>
      </c>
      <c r="H252" s="221">
        <v>1</v>
      </c>
      <c r="I252" s="222">
        <v>350</v>
      </c>
      <c r="J252" s="222">
        <f>ROUND(I252*H252,2)</f>
        <v>350</v>
      </c>
      <c r="K252" s="223"/>
      <c r="L252" s="224"/>
      <c r="M252" s="225" t="s">
        <v>1</v>
      </c>
      <c r="N252" s="226" t="s">
        <v>35</v>
      </c>
      <c r="O252" s="209">
        <v>0</v>
      </c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11" t="s">
        <v>234</v>
      </c>
      <c r="AT252" s="211" t="s">
        <v>227</v>
      </c>
      <c r="AU252" s="211" t="s">
        <v>70</v>
      </c>
      <c r="AY252" s="14" t="s">
        <v>127</v>
      </c>
      <c r="BE252" s="212">
        <f>IF(N252="základní",J252,0)</f>
        <v>350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4" t="s">
        <v>78</v>
      </c>
      <c r="BK252" s="212">
        <f>ROUND(I252*H252,2)</f>
        <v>350</v>
      </c>
      <c r="BL252" s="14" t="s">
        <v>234</v>
      </c>
      <c r="BM252" s="211" t="s">
        <v>747</v>
      </c>
    </row>
    <row r="253" s="2" customFormat="1" ht="24.15" customHeight="1">
      <c r="A253" s="29"/>
      <c r="B253" s="30"/>
      <c r="C253" s="217" t="s">
        <v>748</v>
      </c>
      <c r="D253" s="217" t="s">
        <v>227</v>
      </c>
      <c r="E253" s="218" t="s">
        <v>749</v>
      </c>
      <c r="F253" s="219" t="s">
        <v>750</v>
      </c>
      <c r="G253" s="220" t="s">
        <v>138</v>
      </c>
      <c r="H253" s="221">
        <v>1</v>
      </c>
      <c r="I253" s="222">
        <v>8500</v>
      </c>
      <c r="J253" s="222">
        <f>ROUND(I253*H253,2)</f>
        <v>8500</v>
      </c>
      <c r="K253" s="223"/>
      <c r="L253" s="224"/>
      <c r="M253" s="225" t="s">
        <v>1</v>
      </c>
      <c r="N253" s="226" t="s">
        <v>35</v>
      </c>
      <c r="O253" s="209">
        <v>0</v>
      </c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11" t="s">
        <v>234</v>
      </c>
      <c r="AT253" s="211" t="s">
        <v>227</v>
      </c>
      <c r="AU253" s="211" t="s">
        <v>70</v>
      </c>
      <c r="AY253" s="14" t="s">
        <v>127</v>
      </c>
      <c r="BE253" s="212">
        <f>IF(N253="základní",J253,0)</f>
        <v>8500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4" t="s">
        <v>78</v>
      </c>
      <c r="BK253" s="212">
        <f>ROUND(I253*H253,2)</f>
        <v>8500</v>
      </c>
      <c r="BL253" s="14" t="s">
        <v>234</v>
      </c>
      <c r="BM253" s="211" t="s">
        <v>751</v>
      </c>
    </row>
    <row r="254" s="2" customFormat="1" ht="24.15" customHeight="1">
      <c r="A254" s="29"/>
      <c r="B254" s="30"/>
      <c r="C254" s="217" t="s">
        <v>752</v>
      </c>
      <c r="D254" s="217" t="s">
        <v>227</v>
      </c>
      <c r="E254" s="218" t="s">
        <v>753</v>
      </c>
      <c r="F254" s="219" t="s">
        <v>754</v>
      </c>
      <c r="G254" s="220" t="s">
        <v>138</v>
      </c>
      <c r="H254" s="221">
        <v>1</v>
      </c>
      <c r="I254" s="222">
        <v>6000</v>
      </c>
      <c r="J254" s="222">
        <f>ROUND(I254*H254,2)</f>
        <v>6000</v>
      </c>
      <c r="K254" s="223"/>
      <c r="L254" s="224"/>
      <c r="M254" s="225" t="s">
        <v>1</v>
      </c>
      <c r="N254" s="226" t="s">
        <v>35</v>
      </c>
      <c r="O254" s="209">
        <v>0</v>
      </c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11" t="s">
        <v>234</v>
      </c>
      <c r="AT254" s="211" t="s">
        <v>227</v>
      </c>
      <c r="AU254" s="211" t="s">
        <v>70</v>
      </c>
      <c r="AY254" s="14" t="s">
        <v>127</v>
      </c>
      <c r="BE254" s="212">
        <f>IF(N254="základní",J254,0)</f>
        <v>6000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4" t="s">
        <v>78</v>
      </c>
      <c r="BK254" s="212">
        <f>ROUND(I254*H254,2)</f>
        <v>6000</v>
      </c>
      <c r="BL254" s="14" t="s">
        <v>234</v>
      </c>
      <c r="BM254" s="211" t="s">
        <v>755</v>
      </c>
    </row>
    <row r="255" s="2" customFormat="1" ht="24.15" customHeight="1">
      <c r="A255" s="29"/>
      <c r="B255" s="30"/>
      <c r="C255" s="217" t="s">
        <v>756</v>
      </c>
      <c r="D255" s="217" t="s">
        <v>227</v>
      </c>
      <c r="E255" s="218" t="s">
        <v>757</v>
      </c>
      <c r="F255" s="219" t="s">
        <v>758</v>
      </c>
      <c r="G255" s="220" t="s">
        <v>138</v>
      </c>
      <c r="H255" s="221">
        <v>1</v>
      </c>
      <c r="I255" s="222">
        <v>700</v>
      </c>
      <c r="J255" s="222">
        <f>ROUND(I255*H255,2)</f>
        <v>700</v>
      </c>
      <c r="K255" s="223"/>
      <c r="L255" s="224"/>
      <c r="M255" s="225" t="s">
        <v>1</v>
      </c>
      <c r="N255" s="226" t="s">
        <v>35</v>
      </c>
      <c r="O255" s="209">
        <v>0</v>
      </c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211" t="s">
        <v>234</v>
      </c>
      <c r="AT255" s="211" t="s">
        <v>227</v>
      </c>
      <c r="AU255" s="211" t="s">
        <v>70</v>
      </c>
      <c r="AY255" s="14" t="s">
        <v>127</v>
      </c>
      <c r="BE255" s="212">
        <f>IF(N255="základní",J255,0)</f>
        <v>700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4" t="s">
        <v>78</v>
      </c>
      <c r="BK255" s="212">
        <f>ROUND(I255*H255,2)</f>
        <v>700</v>
      </c>
      <c r="BL255" s="14" t="s">
        <v>234</v>
      </c>
      <c r="BM255" s="211" t="s">
        <v>759</v>
      </c>
    </row>
    <row r="256" s="2" customFormat="1" ht="24.15" customHeight="1">
      <c r="A256" s="29"/>
      <c r="B256" s="30"/>
      <c r="C256" s="217" t="s">
        <v>760</v>
      </c>
      <c r="D256" s="217" t="s">
        <v>227</v>
      </c>
      <c r="E256" s="218" t="s">
        <v>761</v>
      </c>
      <c r="F256" s="219" t="s">
        <v>762</v>
      </c>
      <c r="G256" s="220" t="s">
        <v>138</v>
      </c>
      <c r="H256" s="221">
        <v>1</v>
      </c>
      <c r="I256" s="222">
        <v>890</v>
      </c>
      <c r="J256" s="222">
        <f>ROUND(I256*H256,2)</f>
        <v>890</v>
      </c>
      <c r="K256" s="223"/>
      <c r="L256" s="224"/>
      <c r="M256" s="225" t="s">
        <v>1</v>
      </c>
      <c r="N256" s="226" t="s">
        <v>35</v>
      </c>
      <c r="O256" s="209">
        <v>0</v>
      </c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11" t="s">
        <v>234</v>
      </c>
      <c r="AT256" s="211" t="s">
        <v>227</v>
      </c>
      <c r="AU256" s="211" t="s">
        <v>70</v>
      </c>
      <c r="AY256" s="14" t="s">
        <v>127</v>
      </c>
      <c r="BE256" s="212">
        <f>IF(N256="základní",J256,0)</f>
        <v>890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4" t="s">
        <v>78</v>
      </c>
      <c r="BK256" s="212">
        <f>ROUND(I256*H256,2)</f>
        <v>890</v>
      </c>
      <c r="BL256" s="14" t="s">
        <v>234</v>
      </c>
      <c r="BM256" s="211" t="s">
        <v>763</v>
      </c>
    </row>
    <row r="257" s="2" customFormat="1" ht="24.15" customHeight="1">
      <c r="A257" s="29"/>
      <c r="B257" s="30"/>
      <c r="C257" s="217" t="s">
        <v>764</v>
      </c>
      <c r="D257" s="217" t="s">
        <v>227</v>
      </c>
      <c r="E257" s="218" t="s">
        <v>765</v>
      </c>
      <c r="F257" s="219" t="s">
        <v>766</v>
      </c>
      <c r="G257" s="220" t="s">
        <v>138</v>
      </c>
      <c r="H257" s="221">
        <v>1</v>
      </c>
      <c r="I257" s="222">
        <v>10500</v>
      </c>
      <c r="J257" s="222">
        <f>ROUND(I257*H257,2)</f>
        <v>10500</v>
      </c>
      <c r="K257" s="223"/>
      <c r="L257" s="224"/>
      <c r="M257" s="225" t="s">
        <v>1</v>
      </c>
      <c r="N257" s="226" t="s">
        <v>35</v>
      </c>
      <c r="O257" s="209">
        <v>0</v>
      </c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11" t="s">
        <v>234</v>
      </c>
      <c r="AT257" s="211" t="s">
        <v>227</v>
      </c>
      <c r="AU257" s="211" t="s">
        <v>70</v>
      </c>
      <c r="AY257" s="14" t="s">
        <v>127</v>
      </c>
      <c r="BE257" s="212">
        <f>IF(N257="základní",J257,0)</f>
        <v>10500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4" t="s">
        <v>78</v>
      </c>
      <c r="BK257" s="212">
        <f>ROUND(I257*H257,2)</f>
        <v>10500</v>
      </c>
      <c r="BL257" s="14" t="s">
        <v>234</v>
      </c>
      <c r="BM257" s="211" t="s">
        <v>767</v>
      </c>
    </row>
    <row r="258" s="2" customFormat="1" ht="24.15" customHeight="1">
      <c r="A258" s="29"/>
      <c r="B258" s="30"/>
      <c r="C258" s="217" t="s">
        <v>768</v>
      </c>
      <c r="D258" s="217" t="s">
        <v>227</v>
      </c>
      <c r="E258" s="218" t="s">
        <v>769</v>
      </c>
      <c r="F258" s="219" t="s">
        <v>770</v>
      </c>
      <c r="G258" s="220" t="s">
        <v>138</v>
      </c>
      <c r="H258" s="221">
        <v>1</v>
      </c>
      <c r="I258" s="222">
        <v>10500</v>
      </c>
      <c r="J258" s="222">
        <f>ROUND(I258*H258,2)</f>
        <v>10500</v>
      </c>
      <c r="K258" s="223"/>
      <c r="L258" s="224"/>
      <c r="M258" s="225" t="s">
        <v>1</v>
      </c>
      <c r="N258" s="226" t="s">
        <v>35</v>
      </c>
      <c r="O258" s="209">
        <v>0</v>
      </c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211" t="s">
        <v>234</v>
      </c>
      <c r="AT258" s="211" t="s">
        <v>227</v>
      </c>
      <c r="AU258" s="211" t="s">
        <v>70</v>
      </c>
      <c r="AY258" s="14" t="s">
        <v>127</v>
      </c>
      <c r="BE258" s="212">
        <f>IF(N258="základní",J258,0)</f>
        <v>10500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4" t="s">
        <v>78</v>
      </c>
      <c r="BK258" s="212">
        <f>ROUND(I258*H258,2)</f>
        <v>10500</v>
      </c>
      <c r="BL258" s="14" t="s">
        <v>234</v>
      </c>
      <c r="BM258" s="211" t="s">
        <v>771</v>
      </c>
    </row>
    <row r="259" s="2" customFormat="1" ht="16.5" customHeight="1">
      <c r="A259" s="29"/>
      <c r="B259" s="30"/>
      <c r="C259" s="217" t="s">
        <v>772</v>
      </c>
      <c r="D259" s="217" t="s">
        <v>227</v>
      </c>
      <c r="E259" s="218" t="s">
        <v>773</v>
      </c>
      <c r="F259" s="219" t="s">
        <v>774</v>
      </c>
      <c r="G259" s="220" t="s">
        <v>138</v>
      </c>
      <c r="H259" s="221">
        <v>1</v>
      </c>
      <c r="I259" s="222">
        <v>2000</v>
      </c>
      <c r="J259" s="222">
        <f>ROUND(I259*H259,2)</f>
        <v>2000</v>
      </c>
      <c r="K259" s="223"/>
      <c r="L259" s="224"/>
      <c r="M259" s="225" t="s">
        <v>1</v>
      </c>
      <c r="N259" s="226" t="s">
        <v>35</v>
      </c>
      <c r="O259" s="209">
        <v>0</v>
      </c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11" t="s">
        <v>234</v>
      </c>
      <c r="AT259" s="211" t="s">
        <v>227</v>
      </c>
      <c r="AU259" s="211" t="s">
        <v>70</v>
      </c>
      <c r="AY259" s="14" t="s">
        <v>127</v>
      </c>
      <c r="BE259" s="212">
        <f>IF(N259="základní",J259,0)</f>
        <v>2000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4" t="s">
        <v>78</v>
      </c>
      <c r="BK259" s="212">
        <f>ROUND(I259*H259,2)</f>
        <v>2000</v>
      </c>
      <c r="BL259" s="14" t="s">
        <v>234</v>
      </c>
      <c r="BM259" s="211" t="s">
        <v>775</v>
      </c>
    </row>
    <row r="260" s="2" customFormat="1" ht="21.75" customHeight="1">
      <c r="A260" s="29"/>
      <c r="B260" s="30"/>
      <c r="C260" s="217" t="s">
        <v>776</v>
      </c>
      <c r="D260" s="217" t="s">
        <v>227</v>
      </c>
      <c r="E260" s="218" t="s">
        <v>777</v>
      </c>
      <c r="F260" s="219" t="s">
        <v>778</v>
      </c>
      <c r="G260" s="220" t="s">
        <v>138</v>
      </c>
      <c r="H260" s="221">
        <v>1</v>
      </c>
      <c r="I260" s="222">
        <v>4500</v>
      </c>
      <c r="J260" s="222">
        <f>ROUND(I260*H260,2)</f>
        <v>4500</v>
      </c>
      <c r="K260" s="223"/>
      <c r="L260" s="224"/>
      <c r="M260" s="225" t="s">
        <v>1</v>
      </c>
      <c r="N260" s="226" t="s">
        <v>35</v>
      </c>
      <c r="O260" s="209">
        <v>0</v>
      </c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211" t="s">
        <v>234</v>
      </c>
      <c r="AT260" s="211" t="s">
        <v>227</v>
      </c>
      <c r="AU260" s="211" t="s">
        <v>70</v>
      </c>
      <c r="AY260" s="14" t="s">
        <v>127</v>
      </c>
      <c r="BE260" s="212">
        <f>IF(N260="základní",J260,0)</f>
        <v>4500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4" t="s">
        <v>78</v>
      </c>
      <c r="BK260" s="212">
        <f>ROUND(I260*H260,2)</f>
        <v>4500</v>
      </c>
      <c r="BL260" s="14" t="s">
        <v>234</v>
      </c>
      <c r="BM260" s="211" t="s">
        <v>779</v>
      </c>
    </row>
    <row r="261" s="2" customFormat="1" ht="21.75" customHeight="1">
      <c r="A261" s="29"/>
      <c r="B261" s="30"/>
      <c r="C261" s="217" t="s">
        <v>780</v>
      </c>
      <c r="D261" s="217" t="s">
        <v>227</v>
      </c>
      <c r="E261" s="218" t="s">
        <v>781</v>
      </c>
      <c r="F261" s="219" t="s">
        <v>782</v>
      </c>
      <c r="G261" s="220" t="s">
        <v>138</v>
      </c>
      <c r="H261" s="221">
        <v>1</v>
      </c>
      <c r="I261" s="222">
        <v>4500</v>
      </c>
      <c r="J261" s="222">
        <f>ROUND(I261*H261,2)</f>
        <v>4500</v>
      </c>
      <c r="K261" s="223"/>
      <c r="L261" s="224"/>
      <c r="M261" s="225" t="s">
        <v>1</v>
      </c>
      <c r="N261" s="226" t="s">
        <v>35</v>
      </c>
      <c r="O261" s="209">
        <v>0</v>
      </c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211" t="s">
        <v>234</v>
      </c>
      <c r="AT261" s="211" t="s">
        <v>227</v>
      </c>
      <c r="AU261" s="211" t="s">
        <v>70</v>
      </c>
      <c r="AY261" s="14" t="s">
        <v>127</v>
      </c>
      <c r="BE261" s="212">
        <f>IF(N261="základní",J261,0)</f>
        <v>4500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4" t="s">
        <v>78</v>
      </c>
      <c r="BK261" s="212">
        <f>ROUND(I261*H261,2)</f>
        <v>4500</v>
      </c>
      <c r="BL261" s="14" t="s">
        <v>234</v>
      </c>
      <c r="BM261" s="211" t="s">
        <v>783</v>
      </c>
    </row>
    <row r="262" s="2" customFormat="1" ht="16.5" customHeight="1">
      <c r="A262" s="29"/>
      <c r="B262" s="30"/>
      <c r="C262" s="217" t="s">
        <v>784</v>
      </c>
      <c r="D262" s="217" t="s">
        <v>227</v>
      </c>
      <c r="E262" s="218" t="s">
        <v>785</v>
      </c>
      <c r="F262" s="219" t="s">
        <v>786</v>
      </c>
      <c r="G262" s="220" t="s">
        <v>138</v>
      </c>
      <c r="H262" s="221">
        <v>1</v>
      </c>
      <c r="I262" s="222">
        <v>600</v>
      </c>
      <c r="J262" s="222">
        <f>ROUND(I262*H262,2)</f>
        <v>600</v>
      </c>
      <c r="K262" s="223"/>
      <c r="L262" s="224"/>
      <c r="M262" s="225" t="s">
        <v>1</v>
      </c>
      <c r="N262" s="226" t="s">
        <v>35</v>
      </c>
      <c r="O262" s="209">
        <v>0</v>
      </c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11" t="s">
        <v>234</v>
      </c>
      <c r="AT262" s="211" t="s">
        <v>227</v>
      </c>
      <c r="AU262" s="211" t="s">
        <v>70</v>
      </c>
      <c r="AY262" s="14" t="s">
        <v>127</v>
      </c>
      <c r="BE262" s="212">
        <f>IF(N262="základní",J262,0)</f>
        <v>600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4" t="s">
        <v>78</v>
      </c>
      <c r="BK262" s="212">
        <f>ROUND(I262*H262,2)</f>
        <v>600</v>
      </c>
      <c r="BL262" s="14" t="s">
        <v>234</v>
      </c>
      <c r="BM262" s="211" t="s">
        <v>787</v>
      </c>
    </row>
    <row r="263" s="2" customFormat="1" ht="24.15" customHeight="1">
      <c r="A263" s="29"/>
      <c r="B263" s="30"/>
      <c r="C263" s="217" t="s">
        <v>788</v>
      </c>
      <c r="D263" s="217" t="s">
        <v>227</v>
      </c>
      <c r="E263" s="218" t="s">
        <v>789</v>
      </c>
      <c r="F263" s="219" t="s">
        <v>790</v>
      </c>
      <c r="G263" s="220" t="s">
        <v>138</v>
      </c>
      <c r="H263" s="221">
        <v>1</v>
      </c>
      <c r="I263" s="222">
        <v>3000</v>
      </c>
      <c r="J263" s="222">
        <f>ROUND(I263*H263,2)</f>
        <v>3000</v>
      </c>
      <c r="K263" s="223"/>
      <c r="L263" s="224"/>
      <c r="M263" s="225" t="s">
        <v>1</v>
      </c>
      <c r="N263" s="226" t="s">
        <v>35</v>
      </c>
      <c r="O263" s="209">
        <v>0</v>
      </c>
      <c r="P263" s="209">
        <f>O263*H263</f>
        <v>0</v>
      </c>
      <c r="Q263" s="209">
        <v>0</v>
      </c>
      <c r="R263" s="209">
        <f>Q263*H263</f>
        <v>0</v>
      </c>
      <c r="S263" s="209">
        <v>0</v>
      </c>
      <c r="T263" s="210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211" t="s">
        <v>234</v>
      </c>
      <c r="AT263" s="211" t="s">
        <v>227</v>
      </c>
      <c r="AU263" s="211" t="s">
        <v>70</v>
      </c>
      <c r="AY263" s="14" t="s">
        <v>127</v>
      </c>
      <c r="BE263" s="212">
        <f>IF(N263="základní",J263,0)</f>
        <v>3000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4" t="s">
        <v>78</v>
      </c>
      <c r="BK263" s="212">
        <f>ROUND(I263*H263,2)</f>
        <v>3000</v>
      </c>
      <c r="BL263" s="14" t="s">
        <v>234</v>
      </c>
      <c r="BM263" s="211" t="s">
        <v>791</v>
      </c>
    </row>
    <row r="264" s="2" customFormat="1" ht="21.75" customHeight="1">
      <c r="A264" s="29"/>
      <c r="B264" s="30"/>
      <c r="C264" s="217" t="s">
        <v>792</v>
      </c>
      <c r="D264" s="217" t="s">
        <v>227</v>
      </c>
      <c r="E264" s="218" t="s">
        <v>793</v>
      </c>
      <c r="F264" s="219" t="s">
        <v>794</v>
      </c>
      <c r="G264" s="220" t="s">
        <v>138</v>
      </c>
      <c r="H264" s="221">
        <v>1</v>
      </c>
      <c r="I264" s="222">
        <v>990</v>
      </c>
      <c r="J264" s="222">
        <f>ROUND(I264*H264,2)</f>
        <v>990</v>
      </c>
      <c r="K264" s="223"/>
      <c r="L264" s="224"/>
      <c r="M264" s="225" t="s">
        <v>1</v>
      </c>
      <c r="N264" s="226" t="s">
        <v>35</v>
      </c>
      <c r="O264" s="209">
        <v>0</v>
      </c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211" t="s">
        <v>234</v>
      </c>
      <c r="AT264" s="211" t="s">
        <v>227</v>
      </c>
      <c r="AU264" s="211" t="s">
        <v>70</v>
      </c>
      <c r="AY264" s="14" t="s">
        <v>127</v>
      </c>
      <c r="BE264" s="212">
        <f>IF(N264="základní",J264,0)</f>
        <v>990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4" t="s">
        <v>78</v>
      </c>
      <c r="BK264" s="212">
        <f>ROUND(I264*H264,2)</f>
        <v>990</v>
      </c>
      <c r="BL264" s="14" t="s">
        <v>234</v>
      </c>
      <c r="BM264" s="211" t="s">
        <v>795</v>
      </c>
    </row>
    <row r="265" s="2" customFormat="1" ht="24.15" customHeight="1">
      <c r="A265" s="29"/>
      <c r="B265" s="30"/>
      <c r="C265" s="217" t="s">
        <v>796</v>
      </c>
      <c r="D265" s="217" t="s">
        <v>227</v>
      </c>
      <c r="E265" s="218" t="s">
        <v>797</v>
      </c>
      <c r="F265" s="219" t="s">
        <v>798</v>
      </c>
      <c r="G265" s="220" t="s">
        <v>138</v>
      </c>
      <c r="H265" s="221">
        <v>1</v>
      </c>
      <c r="I265" s="222">
        <v>10500</v>
      </c>
      <c r="J265" s="222">
        <f>ROUND(I265*H265,2)</f>
        <v>10500</v>
      </c>
      <c r="K265" s="223"/>
      <c r="L265" s="224"/>
      <c r="M265" s="225" t="s">
        <v>1</v>
      </c>
      <c r="N265" s="226" t="s">
        <v>35</v>
      </c>
      <c r="O265" s="209">
        <v>0</v>
      </c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10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11" t="s">
        <v>234</v>
      </c>
      <c r="AT265" s="211" t="s">
        <v>227</v>
      </c>
      <c r="AU265" s="211" t="s">
        <v>70</v>
      </c>
      <c r="AY265" s="14" t="s">
        <v>127</v>
      </c>
      <c r="BE265" s="212">
        <f>IF(N265="základní",J265,0)</f>
        <v>10500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4" t="s">
        <v>78</v>
      </c>
      <c r="BK265" s="212">
        <f>ROUND(I265*H265,2)</f>
        <v>10500</v>
      </c>
      <c r="BL265" s="14" t="s">
        <v>234</v>
      </c>
      <c r="BM265" s="211" t="s">
        <v>799</v>
      </c>
    </row>
    <row r="266" s="2" customFormat="1" ht="24.15" customHeight="1">
      <c r="A266" s="29"/>
      <c r="B266" s="30"/>
      <c r="C266" s="217" t="s">
        <v>800</v>
      </c>
      <c r="D266" s="217" t="s">
        <v>227</v>
      </c>
      <c r="E266" s="218" t="s">
        <v>801</v>
      </c>
      <c r="F266" s="219" t="s">
        <v>802</v>
      </c>
      <c r="G266" s="220" t="s">
        <v>138</v>
      </c>
      <c r="H266" s="221">
        <v>1</v>
      </c>
      <c r="I266" s="222">
        <v>10500</v>
      </c>
      <c r="J266" s="222">
        <f>ROUND(I266*H266,2)</f>
        <v>10500</v>
      </c>
      <c r="K266" s="223"/>
      <c r="L266" s="224"/>
      <c r="M266" s="225" t="s">
        <v>1</v>
      </c>
      <c r="N266" s="226" t="s">
        <v>35</v>
      </c>
      <c r="O266" s="209">
        <v>0</v>
      </c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211" t="s">
        <v>234</v>
      </c>
      <c r="AT266" s="211" t="s">
        <v>227</v>
      </c>
      <c r="AU266" s="211" t="s">
        <v>70</v>
      </c>
      <c r="AY266" s="14" t="s">
        <v>127</v>
      </c>
      <c r="BE266" s="212">
        <f>IF(N266="základní",J266,0)</f>
        <v>10500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4" t="s">
        <v>78</v>
      </c>
      <c r="BK266" s="212">
        <f>ROUND(I266*H266,2)</f>
        <v>10500</v>
      </c>
      <c r="BL266" s="14" t="s">
        <v>234</v>
      </c>
      <c r="BM266" s="211" t="s">
        <v>803</v>
      </c>
    </row>
    <row r="267" s="2" customFormat="1" ht="16.5" customHeight="1">
      <c r="A267" s="29"/>
      <c r="B267" s="30"/>
      <c r="C267" s="217" t="s">
        <v>804</v>
      </c>
      <c r="D267" s="217" t="s">
        <v>227</v>
      </c>
      <c r="E267" s="218" t="s">
        <v>805</v>
      </c>
      <c r="F267" s="219" t="s">
        <v>806</v>
      </c>
      <c r="G267" s="220" t="s">
        <v>138</v>
      </c>
      <c r="H267" s="221">
        <v>1</v>
      </c>
      <c r="I267" s="222">
        <v>2000</v>
      </c>
      <c r="J267" s="222">
        <f>ROUND(I267*H267,2)</f>
        <v>2000</v>
      </c>
      <c r="K267" s="223"/>
      <c r="L267" s="224"/>
      <c r="M267" s="225" t="s">
        <v>1</v>
      </c>
      <c r="N267" s="226" t="s">
        <v>35</v>
      </c>
      <c r="O267" s="209">
        <v>0</v>
      </c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211" t="s">
        <v>234</v>
      </c>
      <c r="AT267" s="211" t="s">
        <v>227</v>
      </c>
      <c r="AU267" s="211" t="s">
        <v>70</v>
      </c>
      <c r="AY267" s="14" t="s">
        <v>127</v>
      </c>
      <c r="BE267" s="212">
        <f>IF(N267="základní",J267,0)</f>
        <v>2000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4" t="s">
        <v>78</v>
      </c>
      <c r="BK267" s="212">
        <f>ROUND(I267*H267,2)</f>
        <v>2000</v>
      </c>
      <c r="BL267" s="14" t="s">
        <v>234</v>
      </c>
      <c r="BM267" s="211" t="s">
        <v>807</v>
      </c>
    </row>
    <row r="268" s="2" customFormat="1" ht="21.75" customHeight="1">
      <c r="A268" s="29"/>
      <c r="B268" s="30"/>
      <c r="C268" s="217" t="s">
        <v>808</v>
      </c>
      <c r="D268" s="217" t="s">
        <v>227</v>
      </c>
      <c r="E268" s="218" t="s">
        <v>809</v>
      </c>
      <c r="F268" s="219" t="s">
        <v>810</v>
      </c>
      <c r="G268" s="220" t="s">
        <v>138</v>
      </c>
      <c r="H268" s="221">
        <v>1</v>
      </c>
      <c r="I268" s="222">
        <v>6000</v>
      </c>
      <c r="J268" s="222">
        <f>ROUND(I268*H268,2)</f>
        <v>6000</v>
      </c>
      <c r="K268" s="223"/>
      <c r="L268" s="224"/>
      <c r="M268" s="225" t="s">
        <v>1</v>
      </c>
      <c r="N268" s="226" t="s">
        <v>35</v>
      </c>
      <c r="O268" s="209">
        <v>0</v>
      </c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11" t="s">
        <v>234</v>
      </c>
      <c r="AT268" s="211" t="s">
        <v>227</v>
      </c>
      <c r="AU268" s="211" t="s">
        <v>70</v>
      </c>
      <c r="AY268" s="14" t="s">
        <v>127</v>
      </c>
      <c r="BE268" s="212">
        <f>IF(N268="základní",J268,0)</f>
        <v>6000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4" t="s">
        <v>78</v>
      </c>
      <c r="BK268" s="212">
        <f>ROUND(I268*H268,2)</f>
        <v>6000</v>
      </c>
      <c r="BL268" s="14" t="s">
        <v>234</v>
      </c>
      <c r="BM268" s="211" t="s">
        <v>811</v>
      </c>
    </row>
    <row r="269" s="2" customFormat="1" ht="21.75" customHeight="1">
      <c r="A269" s="29"/>
      <c r="B269" s="30"/>
      <c r="C269" s="217" t="s">
        <v>812</v>
      </c>
      <c r="D269" s="217" t="s">
        <v>227</v>
      </c>
      <c r="E269" s="218" t="s">
        <v>813</v>
      </c>
      <c r="F269" s="219" t="s">
        <v>814</v>
      </c>
      <c r="G269" s="220" t="s">
        <v>138</v>
      </c>
      <c r="H269" s="221">
        <v>1</v>
      </c>
      <c r="I269" s="222">
        <v>4500</v>
      </c>
      <c r="J269" s="222">
        <f>ROUND(I269*H269,2)</f>
        <v>4500</v>
      </c>
      <c r="K269" s="223"/>
      <c r="L269" s="224"/>
      <c r="M269" s="225" t="s">
        <v>1</v>
      </c>
      <c r="N269" s="226" t="s">
        <v>35</v>
      </c>
      <c r="O269" s="209">
        <v>0</v>
      </c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211" t="s">
        <v>234</v>
      </c>
      <c r="AT269" s="211" t="s">
        <v>227</v>
      </c>
      <c r="AU269" s="211" t="s">
        <v>70</v>
      </c>
      <c r="AY269" s="14" t="s">
        <v>127</v>
      </c>
      <c r="BE269" s="212">
        <f>IF(N269="základní",J269,0)</f>
        <v>4500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4" t="s">
        <v>78</v>
      </c>
      <c r="BK269" s="212">
        <f>ROUND(I269*H269,2)</f>
        <v>4500</v>
      </c>
      <c r="BL269" s="14" t="s">
        <v>234</v>
      </c>
      <c r="BM269" s="211" t="s">
        <v>815</v>
      </c>
    </row>
    <row r="270" s="2" customFormat="1" ht="21.75" customHeight="1">
      <c r="A270" s="29"/>
      <c r="B270" s="30"/>
      <c r="C270" s="217" t="s">
        <v>816</v>
      </c>
      <c r="D270" s="217" t="s">
        <v>227</v>
      </c>
      <c r="E270" s="218" t="s">
        <v>817</v>
      </c>
      <c r="F270" s="219" t="s">
        <v>818</v>
      </c>
      <c r="G270" s="220" t="s">
        <v>138</v>
      </c>
      <c r="H270" s="221">
        <v>1</v>
      </c>
      <c r="I270" s="222">
        <v>4500</v>
      </c>
      <c r="J270" s="222">
        <f>ROUND(I270*H270,2)</f>
        <v>4500</v>
      </c>
      <c r="K270" s="223"/>
      <c r="L270" s="224"/>
      <c r="M270" s="225" t="s">
        <v>1</v>
      </c>
      <c r="N270" s="226" t="s">
        <v>35</v>
      </c>
      <c r="O270" s="209">
        <v>0</v>
      </c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211" t="s">
        <v>234</v>
      </c>
      <c r="AT270" s="211" t="s">
        <v>227</v>
      </c>
      <c r="AU270" s="211" t="s">
        <v>70</v>
      </c>
      <c r="AY270" s="14" t="s">
        <v>127</v>
      </c>
      <c r="BE270" s="212">
        <f>IF(N270="základní",J270,0)</f>
        <v>4500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4" t="s">
        <v>78</v>
      </c>
      <c r="BK270" s="212">
        <f>ROUND(I270*H270,2)</f>
        <v>4500</v>
      </c>
      <c r="BL270" s="14" t="s">
        <v>234</v>
      </c>
      <c r="BM270" s="211" t="s">
        <v>819</v>
      </c>
    </row>
    <row r="271" s="2" customFormat="1" ht="16.5" customHeight="1">
      <c r="A271" s="29"/>
      <c r="B271" s="30"/>
      <c r="C271" s="217" t="s">
        <v>820</v>
      </c>
      <c r="D271" s="217" t="s">
        <v>227</v>
      </c>
      <c r="E271" s="218" t="s">
        <v>821</v>
      </c>
      <c r="F271" s="219" t="s">
        <v>822</v>
      </c>
      <c r="G271" s="220" t="s">
        <v>138</v>
      </c>
      <c r="H271" s="221">
        <v>1</v>
      </c>
      <c r="I271" s="222">
        <v>600</v>
      </c>
      <c r="J271" s="222">
        <f>ROUND(I271*H271,2)</f>
        <v>600</v>
      </c>
      <c r="K271" s="223"/>
      <c r="L271" s="224"/>
      <c r="M271" s="225" t="s">
        <v>1</v>
      </c>
      <c r="N271" s="226" t="s">
        <v>35</v>
      </c>
      <c r="O271" s="209">
        <v>0</v>
      </c>
      <c r="P271" s="209">
        <f>O271*H271</f>
        <v>0</v>
      </c>
      <c r="Q271" s="209">
        <v>0</v>
      </c>
      <c r="R271" s="209">
        <f>Q271*H271</f>
        <v>0</v>
      </c>
      <c r="S271" s="209">
        <v>0</v>
      </c>
      <c r="T271" s="210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211" t="s">
        <v>234</v>
      </c>
      <c r="AT271" s="211" t="s">
        <v>227</v>
      </c>
      <c r="AU271" s="211" t="s">
        <v>70</v>
      </c>
      <c r="AY271" s="14" t="s">
        <v>127</v>
      </c>
      <c r="BE271" s="212">
        <f>IF(N271="základní",J271,0)</f>
        <v>600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4" t="s">
        <v>78</v>
      </c>
      <c r="BK271" s="212">
        <f>ROUND(I271*H271,2)</f>
        <v>600</v>
      </c>
      <c r="BL271" s="14" t="s">
        <v>234</v>
      </c>
      <c r="BM271" s="211" t="s">
        <v>823</v>
      </c>
    </row>
    <row r="272" s="2" customFormat="1" ht="21.75" customHeight="1">
      <c r="A272" s="29"/>
      <c r="B272" s="30"/>
      <c r="C272" s="217" t="s">
        <v>824</v>
      </c>
      <c r="D272" s="217" t="s">
        <v>227</v>
      </c>
      <c r="E272" s="218" t="s">
        <v>825</v>
      </c>
      <c r="F272" s="219" t="s">
        <v>826</v>
      </c>
      <c r="G272" s="220" t="s">
        <v>138</v>
      </c>
      <c r="H272" s="221">
        <v>1</v>
      </c>
      <c r="I272" s="222">
        <v>700</v>
      </c>
      <c r="J272" s="222">
        <f>ROUND(I272*H272,2)</f>
        <v>700</v>
      </c>
      <c r="K272" s="223"/>
      <c r="L272" s="224"/>
      <c r="M272" s="225" t="s">
        <v>1</v>
      </c>
      <c r="N272" s="226" t="s">
        <v>35</v>
      </c>
      <c r="O272" s="209">
        <v>0</v>
      </c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211" t="s">
        <v>234</v>
      </c>
      <c r="AT272" s="211" t="s">
        <v>227</v>
      </c>
      <c r="AU272" s="211" t="s">
        <v>70</v>
      </c>
      <c r="AY272" s="14" t="s">
        <v>127</v>
      </c>
      <c r="BE272" s="212">
        <f>IF(N272="základní",J272,0)</f>
        <v>700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4" t="s">
        <v>78</v>
      </c>
      <c r="BK272" s="212">
        <f>ROUND(I272*H272,2)</f>
        <v>700</v>
      </c>
      <c r="BL272" s="14" t="s">
        <v>234</v>
      </c>
      <c r="BM272" s="211" t="s">
        <v>827</v>
      </c>
    </row>
    <row r="273" s="2" customFormat="1" ht="16.5" customHeight="1">
      <c r="A273" s="29"/>
      <c r="B273" s="30"/>
      <c r="C273" s="217" t="s">
        <v>828</v>
      </c>
      <c r="D273" s="217" t="s">
        <v>227</v>
      </c>
      <c r="E273" s="218" t="s">
        <v>829</v>
      </c>
      <c r="F273" s="219" t="s">
        <v>830</v>
      </c>
      <c r="G273" s="220" t="s">
        <v>138</v>
      </c>
      <c r="H273" s="221">
        <v>1</v>
      </c>
      <c r="I273" s="222">
        <v>12000</v>
      </c>
      <c r="J273" s="222">
        <f>ROUND(I273*H273,2)</f>
        <v>12000</v>
      </c>
      <c r="K273" s="223"/>
      <c r="L273" s="224"/>
      <c r="M273" s="225" t="s">
        <v>1</v>
      </c>
      <c r="N273" s="226" t="s">
        <v>35</v>
      </c>
      <c r="O273" s="209">
        <v>0</v>
      </c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211" t="s">
        <v>234</v>
      </c>
      <c r="AT273" s="211" t="s">
        <v>227</v>
      </c>
      <c r="AU273" s="211" t="s">
        <v>70</v>
      </c>
      <c r="AY273" s="14" t="s">
        <v>127</v>
      </c>
      <c r="BE273" s="212">
        <f>IF(N273="základní",J273,0)</f>
        <v>12000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4" t="s">
        <v>78</v>
      </c>
      <c r="BK273" s="212">
        <f>ROUND(I273*H273,2)</f>
        <v>12000</v>
      </c>
      <c r="BL273" s="14" t="s">
        <v>234</v>
      </c>
      <c r="BM273" s="211" t="s">
        <v>831</v>
      </c>
    </row>
    <row r="274" s="2" customFormat="1" ht="16.5" customHeight="1">
      <c r="A274" s="29"/>
      <c r="B274" s="30"/>
      <c r="C274" s="217" t="s">
        <v>832</v>
      </c>
      <c r="D274" s="217" t="s">
        <v>227</v>
      </c>
      <c r="E274" s="218" t="s">
        <v>833</v>
      </c>
      <c r="F274" s="219" t="s">
        <v>834</v>
      </c>
      <c r="G274" s="220" t="s">
        <v>138</v>
      </c>
      <c r="H274" s="221">
        <v>1</v>
      </c>
      <c r="I274" s="222">
        <v>8510</v>
      </c>
      <c r="J274" s="222">
        <f>ROUND(I274*H274,2)</f>
        <v>8510</v>
      </c>
      <c r="K274" s="223"/>
      <c r="L274" s="224"/>
      <c r="M274" s="225" t="s">
        <v>1</v>
      </c>
      <c r="N274" s="226" t="s">
        <v>35</v>
      </c>
      <c r="O274" s="209">
        <v>0</v>
      </c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11" t="s">
        <v>234</v>
      </c>
      <c r="AT274" s="211" t="s">
        <v>227</v>
      </c>
      <c r="AU274" s="211" t="s">
        <v>70</v>
      </c>
      <c r="AY274" s="14" t="s">
        <v>127</v>
      </c>
      <c r="BE274" s="212">
        <f>IF(N274="základní",J274,0)</f>
        <v>8510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4" t="s">
        <v>78</v>
      </c>
      <c r="BK274" s="212">
        <f>ROUND(I274*H274,2)</f>
        <v>8510</v>
      </c>
      <c r="BL274" s="14" t="s">
        <v>234</v>
      </c>
      <c r="BM274" s="211" t="s">
        <v>835</v>
      </c>
    </row>
    <row r="275" s="2" customFormat="1" ht="16.5" customHeight="1">
      <c r="A275" s="29"/>
      <c r="B275" s="30"/>
      <c r="C275" s="217" t="s">
        <v>836</v>
      </c>
      <c r="D275" s="217" t="s">
        <v>227</v>
      </c>
      <c r="E275" s="218" t="s">
        <v>837</v>
      </c>
      <c r="F275" s="219" t="s">
        <v>838</v>
      </c>
      <c r="G275" s="220" t="s">
        <v>138</v>
      </c>
      <c r="H275" s="221">
        <v>1</v>
      </c>
      <c r="I275" s="222">
        <v>9940</v>
      </c>
      <c r="J275" s="222">
        <f>ROUND(I275*H275,2)</f>
        <v>9940</v>
      </c>
      <c r="K275" s="223"/>
      <c r="L275" s="224"/>
      <c r="M275" s="225" t="s">
        <v>1</v>
      </c>
      <c r="N275" s="226" t="s">
        <v>35</v>
      </c>
      <c r="O275" s="209">
        <v>0</v>
      </c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211" t="s">
        <v>234</v>
      </c>
      <c r="AT275" s="211" t="s">
        <v>227</v>
      </c>
      <c r="AU275" s="211" t="s">
        <v>70</v>
      </c>
      <c r="AY275" s="14" t="s">
        <v>127</v>
      </c>
      <c r="BE275" s="212">
        <f>IF(N275="základní",J275,0)</f>
        <v>9940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4" t="s">
        <v>78</v>
      </c>
      <c r="BK275" s="212">
        <f>ROUND(I275*H275,2)</f>
        <v>9940</v>
      </c>
      <c r="BL275" s="14" t="s">
        <v>234</v>
      </c>
      <c r="BM275" s="211" t="s">
        <v>839</v>
      </c>
    </row>
    <row r="276" s="2" customFormat="1" ht="16.5" customHeight="1">
      <c r="A276" s="29"/>
      <c r="B276" s="30"/>
      <c r="C276" s="217" t="s">
        <v>840</v>
      </c>
      <c r="D276" s="217" t="s">
        <v>227</v>
      </c>
      <c r="E276" s="218" t="s">
        <v>841</v>
      </c>
      <c r="F276" s="219" t="s">
        <v>842</v>
      </c>
      <c r="G276" s="220" t="s">
        <v>138</v>
      </c>
      <c r="H276" s="221">
        <v>1</v>
      </c>
      <c r="I276" s="222">
        <v>10200</v>
      </c>
      <c r="J276" s="222">
        <f>ROUND(I276*H276,2)</f>
        <v>10200</v>
      </c>
      <c r="K276" s="223"/>
      <c r="L276" s="224"/>
      <c r="M276" s="225" t="s">
        <v>1</v>
      </c>
      <c r="N276" s="226" t="s">
        <v>35</v>
      </c>
      <c r="O276" s="209">
        <v>0</v>
      </c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211" t="s">
        <v>234</v>
      </c>
      <c r="AT276" s="211" t="s">
        <v>227</v>
      </c>
      <c r="AU276" s="211" t="s">
        <v>70</v>
      </c>
      <c r="AY276" s="14" t="s">
        <v>127</v>
      </c>
      <c r="BE276" s="212">
        <f>IF(N276="základní",J276,0)</f>
        <v>10200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4" t="s">
        <v>78</v>
      </c>
      <c r="BK276" s="212">
        <f>ROUND(I276*H276,2)</f>
        <v>10200</v>
      </c>
      <c r="BL276" s="14" t="s">
        <v>234</v>
      </c>
      <c r="BM276" s="211" t="s">
        <v>843</v>
      </c>
    </row>
    <row r="277" s="2" customFormat="1" ht="24.15" customHeight="1">
      <c r="A277" s="29"/>
      <c r="B277" s="30"/>
      <c r="C277" s="217" t="s">
        <v>844</v>
      </c>
      <c r="D277" s="217" t="s">
        <v>227</v>
      </c>
      <c r="E277" s="218" t="s">
        <v>845</v>
      </c>
      <c r="F277" s="219" t="s">
        <v>846</v>
      </c>
      <c r="G277" s="220" t="s">
        <v>138</v>
      </c>
      <c r="H277" s="221">
        <v>1</v>
      </c>
      <c r="I277" s="222">
        <v>832</v>
      </c>
      <c r="J277" s="222">
        <f>ROUND(I277*H277,2)</f>
        <v>832</v>
      </c>
      <c r="K277" s="223"/>
      <c r="L277" s="224"/>
      <c r="M277" s="225" t="s">
        <v>1</v>
      </c>
      <c r="N277" s="226" t="s">
        <v>35</v>
      </c>
      <c r="O277" s="209">
        <v>0</v>
      </c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11" t="s">
        <v>234</v>
      </c>
      <c r="AT277" s="211" t="s">
        <v>227</v>
      </c>
      <c r="AU277" s="211" t="s">
        <v>70</v>
      </c>
      <c r="AY277" s="14" t="s">
        <v>127</v>
      </c>
      <c r="BE277" s="212">
        <f>IF(N277="základní",J277,0)</f>
        <v>832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4" t="s">
        <v>78</v>
      </c>
      <c r="BK277" s="212">
        <f>ROUND(I277*H277,2)</f>
        <v>832</v>
      </c>
      <c r="BL277" s="14" t="s">
        <v>234</v>
      </c>
      <c r="BM277" s="211" t="s">
        <v>847</v>
      </c>
    </row>
    <row r="278" s="2" customFormat="1" ht="24.15" customHeight="1">
      <c r="A278" s="29"/>
      <c r="B278" s="30"/>
      <c r="C278" s="217" t="s">
        <v>848</v>
      </c>
      <c r="D278" s="217" t="s">
        <v>227</v>
      </c>
      <c r="E278" s="218" t="s">
        <v>849</v>
      </c>
      <c r="F278" s="219" t="s">
        <v>850</v>
      </c>
      <c r="G278" s="220" t="s">
        <v>138</v>
      </c>
      <c r="H278" s="221">
        <v>1</v>
      </c>
      <c r="I278" s="222">
        <v>832</v>
      </c>
      <c r="J278" s="222">
        <f>ROUND(I278*H278,2)</f>
        <v>832</v>
      </c>
      <c r="K278" s="223"/>
      <c r="L278" s="224"/>
      <c r="M278" s="225" t="s">
        <v>1</v>
      </c>
      <c r="N278" s="226" t="s">
        <v>35</v>
      </c>
      <c r="O278" s="209">
        <v>0</v>
      </c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211" t="s">
        <v>234</v>
      </c>
      <c r="AT278" s="211" t="s">
        <v>227</v>
      </c>
      <c r="AU278" s="211" t="s">
        <v>70</v>
      </c>
      <c r="AY278" s="14" t="s">
        <v>127</v>
      </c>
      <c r="BE278" s="212">
        <f>IF(N278="základní",J278,0)</f>
        <v>832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4" t="s">
        <v>78</v>
      </c>
      <c r="BK278" s="212">
        <f>ROUND(I278*H278,2)</f>
        <v>832</v>
      </c>
      <c r="BL278" s="14" t="s">
        <v>234</v>
      </c>
      <c r="BM278" s="211" t="s">
        <v>851</v>
      </c>
    </row>
    <row r="279" s="2" customFormat="1" ht="24.15" customHeight="1">
      <c r="A279" s="29"/>
      <c r="B279" s="30"/>
      <c r="C279" s="217" t="s">
        <v>852</v>
      </c>
      <c r="D279" s="217" t="s">
        <v>227</v>
      </c>
      <c r="E279" s="218" t="s">
        <v>853</v>
      </c>
      <c r="F279" s="219" t="s">
        <v>854</v>
      </c>
      <c r="G279" s="220" t="s">
        <v>138</v>
      </c>
      <c r="H279" s="221">
        <v>1</v>
      </c>
      <c r="I279" s="222">
        <v>312</v>
      </c>
      <c r="J279" s="222">
        <f>ROUND(I279*H279,2)</f>
        <v>312</v>
      </c>
      <c r="K279" s="223"/>
      <c r="L279" s="224"/>
      <c r="M279" s="225" t="s">
        <v>1</v>
      </c>
      <c r="N279" s="226" t="s">
        <v>35</v>
      </c>
      <c r="O279" s="209">
        <v>0</v>
      </c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10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211" t="s">
        <v>234</v>
      </c>
      <c r="AT279" s="211" t="s">
        <v>227</v>
      </c>
      <c r="AU279" s="211" t="s">
        <v>70</v>
      </c>
      <c r="AY279" s="14" t="s">
        <v>127</v>
      </c>
      <c r="BE279" s="212">
        <f>IF(N279="základní",J279,0)</f>
        <v>312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4" t="s">
        <v>78</v>
      </c>
      <c r="BK279" s="212">
        <f>ROUND(I279*H279,2)</f>
        <v>312</v>
      </c>
      <c r="BL279" s="14" t="s">
        <v>234</v>
      </c>
      <c r="BM279" s="211" t="s">
        <v>855</v>
      </c>
    </row>
    <row r="280" s="2" customFormat="1" ht="21.75" customHeight="1">
      <c r="A280" s="29"/>
      <c r="B280" s="30"/>
      <c r="C280" s="217" t="s">
        <v>856</v>
      </c>
      <c r="D280" s="217" t="s">
        <v>227</v>
      </c>
      <c r="E280" s="218" t="s">
        <v>857</v>
      </c>
      <c r="F280" s="219" t="s">
        <v>858</v>
      </c>
      <c r="G280" s="220" t="s">
        <v>138</v>
      </c>
      <c r="H280" s="221">
        <v>1</v>
      </c>
      <c r="I280" s="222">
        <v>312</v>
      </c>
      <c r="J280" s="222">
        <f>ROUND(I280*H280,2)</f>
        <v>312</v>
      </c>
      <c r="K280" s="223"/>
      <c r="L280" s="224"/>
      <c r="M280" s="225" t="s">
        <v>1</v>
      </c>
      <c r="N280" s="226" t="s">
        <v>35</v>
      </c>
      <c r="O280" s="209">
        <v>0</v>
      </c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11" t="s">
        <v>234</v>
      </c>
      <c r="AT280" s="211" t="s">
        <v>227</v>
      </c>
      <c r="AU280" s="211" t="s">
        <v>70</v>
      </c>
      <c r="AY280" s="14" t="s">
        <v>127</v>
      </c>
      <c r="BE280" s="212">
        <f>IF(N280="základní",J280,0)</f>
        <v>312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4" t="s">
        <v>78</v>
      </c>
      <c r="BK280" s="212">
        <f>ROUND(I280*H280,2)</f>
        <v>312</v>
      </c>
      <c r="BL280" s="14" t="s">
        <v>234</v>
      </c>
      <c r="BM280" s="211" t="s">
        <v>859</v>
      </c>
    </row>
    <row r="281" s="2" customFormat="1" ht="16.5" customHeight="1">
      <c r="A281" s="29"/>
      <c r="B281" s="30"/>
      <c r="C281" s="217" t="s">
        <v>860</v>
      </c>
      <c r="D281" s="217" t="s">
        <v>227</v>
      </c>
      <c r="E281" s="218" t="s">
        <v>861</v>
      </c>
      <c r="F281" s="219" t="s">
        <v>862</v>
      </c>
      <c r="G281" s="220" t="s">
        <v>138</v>
      </c>
      <c r="H281" s="221">
        <v>1</v>
      </c>
      <c r="I281" s="222">
        <v>1710</v>
      </c>
      <c r="J281" s="222">
        <f>ROUND(I281*H281,2)</f>
        <v>1710</v>
      </c>
      <c r="K281" s="223"/>
      <c r="L281" s="224"/>
      <c r="M281" s="225" t="s">
        <v>1</v>
      </c>
      <c r="N281" s="226" t="s">
        <v>35</v>
      </c>
      <c r="O281" s="209">
        <v>0</v>
      </c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211" t="s">
        <v>234</v>
      </c>
      <c r="AT281" s="211" t="s">
        <v>227</v>
      </c>
      <c r="AU281" s="211" t="s">
        <v>70</v>
      </c>
      <c r="AY281" s="14" t="s">
        <v>127</v>
      </c>
      <c r="BE281" s="212">
        <f>IF(N281="základní",J281,0)</f>
        <v>1710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4" t="s">
        <v>78</v>
      </c>
      <c r="BK281" s="212">
        <f>ROUND(I281*H281,2)</f>
        <v>1710</v>
      </c>
      <c r="BL281" s="14" t="s">
        <v>234</v>
      </c>
      <c r="BM281" s="211" t="s">
        <v>863</v>
      </c>
    </row>
    <row r="282" s="2" customFormat="1" ht="16.5" customHeight="1">
      <c r="A282" s="29"/>
      <c r="B282" s="30"/>
      <c r="C282" s="217" t="s">
        <v>864</v>
      </c>
      <c r="D282" s="217" t="s">
        <v>227</v>
      </c>
      <c r="E282" s="218" t="s">
        <v>865</v>
      </c>
      <c r="F282" s="219" t="s">
        <v>866</v>
      </c>
      <c r="G282" s="220" t="s">
        <v>867</v>
      </c>
      <c r="H282" s="221">
        <v>1</v>
      </c>
      <c r="I282" s="222">
        <v>1900</v>
      </c>
      <c r="J282" s="222">
        <f>ROUND(I282*H282,2)</f>
        <v>1900</v>
      </c>
      <c r="K282" s="223"/>
      <c r="L282" s="224"/>
      <c r="M282" s="225" t="s">
        <v>1</v>
      </c>
      <c r="N282" s="226" t="s">
        <v>35</v>
      </c>
      <c r="O282" s="209">
        <v>0</v>
      </c>
      <c r="P282" s="209">
        <f>O282*H282</f>
        <v>0</v>
      </c>
      <c r="Q282" s="209">
        <v>0</v>
      </c>
      <c r="R282" s="209">
        <f>Q282*H282</f>
        <v>0</v>
      </c>
      <c r="S282" s="209">
        <v>0</v>
      </c>
      <c r="T282" s="210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211" t="s">
        <v>234</v>
      </c>
      <c r="AT282" s="211" t="s">
        <v>227</v>
      </c>
      <c r="AU282" s="211" t="s">
        <v>70</v>
      </c>
      <c r="AY282" s="14" t="s">
        <v>127</v>
      </c>
      <c r="BE282" s="212">
        <f>IF(N282="základní",J282,0)</f>
        <v>1900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4" t="s">
        <v>78</v>
      </c>
      <c r="BK282" s="212">
        <f>ROUND(I282*H282,2)</f>
        <v>1900</v>
      </c>
      <c r="BL282" s="14" t="s">
        <v>234</v>
      </c>
      <c r="BM282" s="211" t="s">
        <v>868</v>
      </c>
    </row>
    <row r="283" s="2" customFormat="1" ht="16.5" customHeight="1">
      <c r="A283" s="29"/>
      <c r="B283" s="30"/>
      <c r="C283" s="217" t="s">
        <v>869</v>
      </c>
      <c r="D283" s="217" t="s">
        <v>227</v>
      </c>
      <c r="E283" s="218" t="s">
        <v>870</v>
      </c>
      <c r="F283" s="219" t="s">
        <v>871</v>
      </c>
      <c r="G283" s="220" t="s">
        <v>867</v>
      </c>
      <c r="H283" s="221">
        <v>1</v>
      </c>
      <c r="I283" s="222">
        <v>2630</v>
      </c>
      <c r="J283" s="222">
        <f>ROUND(I283*H283,2)</f>
        <v>2630</v>
      </c>
      <c r="K283" s="223"/>
      <c r="L283" s="224"/>
      <c r="M283" s="225" t="s">
        <v>1</v>
      </c>
      <c r="N283" s="226" t="s">
        <v>35</v>
      </c>
      <c r="O283" s="209">
        <v>0</v>
      </c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11" t="s">
        <v>234</v>
      </c>
      <c r="AT283" s="211" t="s">
        <v>227</v>
      </c>
      <c r="AU283" s="211" t="s">
        <v>70</v>
      </c>
      <c r="AY283" s="14" t="s">
        <v>127</v>
      </c>
      <c r="BE283" s="212">
        <f>IF(N283="základní",J283,0)</f>
        <v>2630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4" t="s">
        <v>78</v>
      </c>
      <c r="BK283" s="212">
        <f>ROUND(I283*H283,2)</f>
        <v>2630</v>
      </c>
      <c r="BL283" s="14" t="s">
        <v>234</v>
      </c>
      <c r="BM283" s="211" t="s">
        <v>872</v>
      </c>
    </row>
    <row r="284" s="2" customFormat="1" ht="16.5" customHeight="1">
      <c r="A284" s="29"/>
      <c r="B284" s="30"/>
      <c r="C284" s="217" t="s">
        <v>873</v>
      </c>
      <c r="D284" s="217" t="s">
        <v>227</v>
      </c>
      <c r="E284" s="218" t="s">
        <v>874</v>
      </c>
      <c r="F284" s="219" t="s">
        <v>875</v>
      </c>
      <c r="G284" s="220" t="s">
        <v>138</v>
      </c>
      <c r="H284" s="221">
        <v>1</v>
      </c>
      <c r="I284" s="222">
        <v>22800</v>
      </c>
      <c r="J284" s="222">
        <f>ROUND(I284*H284,2)</f>
        <v>22800</v>
      </c>
      <c r="K284" s="223"/>
      <c r="L284" s="224"/>
      <c r="M284" s="225" t="s">
        <v>1</v>
      </c>
      <c r="N284" s="226" t="s">
        <v>35</v>
      </c>
      <c r="O284" s="209">
        <v>0</v>
      </c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211" t="s">
        <v>234</v>
      </c>
      <c r="AT284" s="211" t="s">
        <v>227</v>
      </c>
      <c r="AU284" s="211" t="s">
        <v>70</v>
      </c>
      <c r="AY284" s="14" t="s">
        <v>127</v>
      </c>
      <c r="BE284" s="212">
        <f>IF(N284="základní",J284,0)</f>
        <v>22800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4" t="s">
        <v>78</v>
      </c>
      <c r="BK284" s="212">
        <f>ROUND(I284*H284,2)</f>
        <v>22800</v>
      </c>
      <c r="BL284" s="14" t="s">
        <v>234</v>
      </c>
      <c r="BM284" s="211" t="s">
        <v>876</v>
      </c>
    </row>
    <row r="285" s="2" customFormat="1" ht="16.5" customHeight="1">
      <c r="A285" s="29"/>
      <c r="B285" s="30"/>
      <c r="C285" s="217" t="s">
        <v>877</v>
      </c>
      <c r="D285" s="217" t="s">
        <v>227</v>
      </c>
      <c r="E285" s="218" t="s">
        <v>878</v>
      </c>
      <c r="F285" s="219" t="s">
        <v>879</v>
      </c>
      <c r="G285" s="220" t="s">
        <v>138</v>
      </c>
      <c r="H285" s="221">
        <v>1</v>
      </c>
      <c r="I285" s="222">
        <v>16200</v>
      </c>
      <c r="J285" s="222">
        <f>ROUND(I285*H285,2)</f>
        <v>16200</v>
      </c>
      <c r="K285" s="223"/>
      <c r="L285" s="224"/>
      <c r="M285" s="225" t="s">
        <v>1</v>
      </c>
      <c r="N285" s="226" t="s">
        <v>35</v>
      </c>
      <c r="O285" s="209">
        <v>0</v>
      </c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211" t="s">
        <v>234</v>
      </c>
      <c r="AT285" s="211" t="s">
        <v>227</v>
      </c>
      <c r="AU285" s="211" t="s">
        <v>70</v>
      </c>
      <c r="AY285" s="14" t="s">
        <v>127</v>
      </c>
      <c r="BE285" s="212">
        <f>IF(N285="základní",J285,0)</f>
        <v>16200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4" t="s">
        <v>78</v>
      </c>
      <c r="BK285" s="212">
        <f>ROUND(I285*H285,2)</f>
        <v>16200</v>
      </c>
      <c r="BL285" s="14" t="s">
        <v>234</v>
      </c>
      <c r="BM285" s="211" t="s">
        <v>880</v>
      </c>
    </row>
    <row r="286" s="2" customFormat="1" ht="16.5" customHeight="1">
      <c r="A286" s="29"/>
      <c r="B286" s="30"/>
      <c r="C286" s="217" t="s">
        <v>881</v>
      </c>
      <c r="D286" s="217" t="s">
        <v>227</v>
      </c>
      <c r="E286" s="218" t="s">
        <v>882</v>
      </c>
      <c r="F286" s="219" t="s">
        <v>883</v>
      </c>
      <c r="G286" s="220" t="s">
        <v>138</v>
      </c>
      <c r="H286" s="221">
        <v>1</v>
      </c>
      <c r="I286" s="222">
        <v>478</v>
      </c>
      <c r="J286" s="222">
        <f>ROUND(I286*H286,2)</f>
        <v>478</v>
      </c>
      <c r="K286" s="223"/>
      <c r="L286" s="224"/>
      <c r="M286" s="225" t="s">
        <v>1</v>
      </c>
      <c r="N286" s="226" t="s">
        <v>35</v>
      </c>
      <c r="O286" s="209">
        <v>0</v>
      </c>
      <c r="P286" s="209">
        <f>O286*H286</f>
        <v>0</v>
      </c>
      <c r="Q286" s="209">
        <v>0</v>
      </c>
      <c r="R286" s="209">
        <f>Q286*H286</f>
        <v>0</v>
      </c>
      <c r="S286" s="209">
        <v>0</v>
      </c>
      <c r="T286" s="210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11" t="s">
        <v>234</v>
      </c>
      <c r="AT286" s="211" t="s">
        <v>227</v>
      </c>
      <c r="AU286" s="211" t="s">
        <v>70</v>
      </c>
      <c r="AY286" s="14" t="s">
        <v>127</v>
      </c>
      <c r="BE286" s="212">
        <f>IF(N286="základní",J286,0)</f>
        <v>478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4" t="s">
        <v>78</v>
      </c>
      <c r="BK286" s="212">
        <f>ROUND(I286*H286,2)</f>
        <v>478</v>
      </c>
      <c r="BL286" s="14" t="s">
        <v>234</v>
      </c>
      <c r="BM286" s="211" t="s">
        <v>884</v>
      </c>
    </row>
    <row r="287" s="2" customFormat="1" ht="16.5" customHeight="1">
      <c r="A287" s="29"/>
      <c r="B287" s="30"/>
      <c r="C287" s="217" t="s">
        <v>885</v>
      </c>
      <c r="D287" s="217" t="s">
        <v>227</v>
      </c>
      <c r="E287" s="218" t="s">
        <v>886</v>
      </c>
      <c r="F287" s="219" t="s">
        <v>887</v>
      </c>
      <c r="G287" s="220" t="s">
        <v>138</v>
      </c>
      <c r="H287" s="221">
        <v>1</v>
      </c>
      <c r="I287" s="222">
        <v>1050</v>
      </c>
      <c r="J287" s="222">
        <f>ROUND(I287*H287,2)</f>
        <v>1050</v>
      </c>
      <c r="K287" s="223"/>
      <c r="L287" s="224"/>
      <c r="M287" s="225" t="s">
        <v>1</v>
      </c>
      <c r="N287" s="226" t="s">
        <v>35</v>
      </c>
      <c r="O287" s="209">
        <v>0</v>
      </c>
      <c r="P287" s="209">
        <f>O287*H287</f>
        <v>0</v>
      </c>
      <c r="Q287" s="209">
        <v>0</v>
      </c>
      <c r="R287" s="209">
        <f>Q287*H287</f>
        <v>0</v>
      </c>
      <c r="S287" s="209">
        <v>0</v>
      </c>
      <c r="T287" s="210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11" t="s">
        <v>234</v>
      </c>
      <c r="AT287" s="211" t="s">
        <v>227</v>
      </c>
      <c r="AU287" s="211" t="s">
        <v>70</v>
      </c>
      <c r="AY287" s="14" t="s">
        <v>127</v>
      </c>
      <c r="BE287" s="212">
        <f>IF(N287="základní",J287,0)</f>
        <v>1050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4" t="s">
        <v>78</v>
      </c>
      <c r="BK287" s="212">
        <f>ROUND(I287*H287,2)</f>
        <v>1050</v>
      </c>
      <c r="BL287" s="14" t="s">
        <v>234</v>
      </c>
      <c r="BM287" s="211" t="s">
        <v>888</v>
      </c>
    </row>
    <row r="288" s="2" customFormat="1" ht="16.5" customHeight="1">
      <c r="A288" s="29"/>
      <c r="B288" s="30"/>
      <c r="C288" s="217" t="s">
        <v>889</v>
      </c>
      <c r="D288" s="217" t="s">
        <v>227</v>
      </c>
      <c r="E288" s="218" t="s">
        <v>890</v>
      </c>
      <c r="F288" s="219" t="s">
        <v>891</v>
      </c>
      <c r="G288" s="220" t="s">
        <v>138</v>
      </c>
      <c r="H288" s="221">
        <v>1</v>
      </c>
      <c r="I288" s="222">
        <v>481</v>
      </c>
      <c r="J288" s="222">
        <f>ROUND(I288*H288,2)</f>
        <v>481</v>
      </c>
      <c r="K288" s="223"/>
      <c r="L288" s="224"/>
      <c r="M288" s="225" t="s">
        <v>1</v>
      </c>
      <c r="N288" s="226" t="s">
        <v>35</v>
      </c>
      <c r="O288" s="209">
        <v>0</v>
      </c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211" t="s">
        <v>234</v>
      </c>
      <c r="AT288" s="211" t="s">
        <v>227</v>
      </c>
      <c r="AU288" s="211" t="s">
        <v>70</v>
      </c>
      <c r="AY288" s="14" t="s">
        <v>127</v>
      </c>
      <c r="BE288" s="212">
        <f>IF(N288="základní",J288,0)</f>
        <v>481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4" t="s">
        <v>78</v>
      </c>
      <c r="BK288" s="212">
        <f>ROUND(I288*H288,2)</f>
        <v>481</v>
      </c>
      <c r="BL288" s="14" t="s">
        <v>234</v>
      </c>
      <c r="BM288" s="211" t="s">
        <v>892</v>
      </c>
    </row>
    <row r="289" s="2" customFormat="1" ht="16.5" customHeight="1">
      <c r="A289" s="29"/>
      <c r="B289" s="30"/>
      <c r="C289" s="217" t="s">
        <v>893</v>
      </c>
      <c r="D289" s="217" t="s">
        <v>227</v>
      </c>
      <c r="E289" s="218" t="s">
        <v>894</v>
      </c>
      <c r="F289" s="219" t="s">
        <v>895</v>
      </c>
      <c r="G289" s="220" t="s">
        <v>138</v>
      </c>
      <c r="H289" s="221">
        <v>1</v>
      </c>
      <c r="I289" s="222">
        <v>86</v>
      </c>
      <c r="J289" s="222">
        <f>ROUND(I289*H289,2)</f>
        <v>86</v>
      </c>
      <c r="K289" s="223"/>
      <c r="L289" s="224"/>
      <c r="M289" s="225" t="s">
        <v>1</v>
      </c>
      <c r="N289" s="226" t="s">
        <v>35</v>
      </c>
      <c r="O289" s="209">
        <v>0</v>
      </c>
      <c r="P289" s="209">
        <f>O289*H289</f>
        <v>0</v>
      </c>
      <c r="Q289" s="209">
        <v>0</v>
      </c>
      <c r="R289" s="209">
        <f>Q289*H289</f>
        <v>0</v>
      </c>
      <c r="S289" s="209">
        <v>0</v>
      </c>
      <c r="T289" s="210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211" t="s">
        <v>234</v>
      </c>
      <c r="AT289" s="211" t="s">
        <v>227</v>
      </c>
      <c r="AU289" s="211" t="s">
        <v>70</v>
      </c>
      <c r="AY289" s="14" t="s">
        <v>127</v>
      </c>
      <c r="BE289" s="212">
        <f>IF(N289="základní",J289,0)</f>
        <v>86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4" t="s">
        <v>78</v>
      </c>
      <c r="BK289" s="212">
        <f>ROUND(I289*H289,2)</f>
        <v>86</v>
      </c>
      <c r="BL289" s="14" t="s">
        <v>234</v>
      </c>
      <c r="BM289" s="211" t="s">
        <v>896</v>
      </c>
    </row>
    <row r="290" s="2" customFormat="1" ht="21.75" customHeight="1">
      <c r="A290" s="29"/>
      <c r="B290" s="30"/>
      <c r="C290" s="217" t="s">
        <v>897</v>
      </c>
      <c r="D290" s="217" t="s">
        <v>227</v>
      </c>
      <c r="E290" s="218" t="s">
        <v>898</v>
      </c>
      <c r="F290" s="219" t="s">
        <v>899</v>
      </c>
      <c r="G290" s="220" t="s">
        <v>138</v>
      </c>
      <c r="H290" s="221">
        <v>1</v>
      </c>
      <c r="I290" s="222">
        <v>949</v>
      </c>
      <c r="J290" s="222">
        <f>ROUND(I290*H290,2)</f>
        <v>949</v>
      </c>
      <c r="K290" s="223"/>
      <c r="L290" s="224"/>
      <c r="M290" s="225" t="s">
        <v>1</v>
      </c>
      <c r="N290" s="226" t="s">
        <v>35</v>
      </c>
      <c r="O290" s="209">
        <v>0</v>
      </c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211" t="s">
        <v>234</v>
      </c>
      <c r="AT290" s="211" t="s">
        <v>227</v>
      </c>
      <c r="AU290" s="211" t="s">
        <v>70</v>
      </c>
      <c r="AY290" s="14" t="s">
        <v>127</v>
      </c>
      <c r="BE290" s="212">
        <f>IF(N290="základní",J290,0)</f>
        <v>949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4" t="s">
        <v>78</v>
      </c>
      <c r="BK290" s="212">
        <f>ROUND(I290*H290,2)</f>
        <v>949</v>
      </c>
      <c r="BL290" s="14" t="s">
        <v>234</v>
      </c>
      <c r="BM290" s="211" t="s">
        <v>900</v>
      </c>
    </row>
    <row r="291" s="2" customFormat="1" ht="21.75" customHeight="1">
      <c r="A291" s="29"/>
      <c r="B291" s="30"/>
      <c r="C291" s="217" t="s">
        <v>901</v>
      </c>
      <c r="D291" s="217" t="s">
        <v>227</v>
      </c>
      <c r="E291" s="218" t="s">
        <v>902</v>
      </c>
      <c r="F291" s="219" t="s">
        <v>903</v>
      </c>
      <c r="G291" s="220" t="s">
        <v>138</v>
      </c>
      <c r="H291" s="221">
        <v>1</v>
      </c>
      <c r="I291" s="222">
        <v>1060</v>
      </c>
      <c r="J291" s="222">
        <f>ROUND(I291*H291,2)</f>
        <v>1060</v>
      </c>
      <c r="K291" s="223"/>
      <c r="L291" s="224"/>
      <c r="M291" s="225" t="s">
        <v>1</v>
      </c>
      <c r="N291" s="226" t="s">
        <v>35</v>
      </c>
      <c r="O291" s="209">
        <v>0</v>
      </c>
      <c r="P291" s="209">
        <f>O291*H291</f>
        <v>0</v>
      </c>
      <c r="Q291" s="209">
        <v>0</v>
      </c>
      <c r="R291" s="209">
        <f>Q291*H291</f>
        <v>0</v>
      </c>
      <c r="S291" s="209">
        <v>0</v>
      </c>
      <c r="T291" s="210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211" t="s">
        <v>234</v>
      </c>
      <c r="AT291" s="211" t="s">
        <v>227</v>
      </c>
      <c r="AU291" s="211" t="s">
        <v>70</v>
      </c>
      <c r="AY291" s="14" t="s">
        <v>127</v>
      </c>
      <c r="BE291" s="212">
        <f>IF(N291="základní",J291,0)</f>
        <v>1060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14" t="s">
        <v>78</v>
      </c>
      <c r="BK291" s="212">
        <f>ROUND(I291*H291,2)</f>
        <v>1060</v>
      </c>
      <c r="BL291" s="14" t="s">
        <v>234</v>
      </c>
      <c r="BM291" s="211" t="s">
        <v>904</v>
      </c>
    </row>
    <row r="292" s="2" customFormat="1" ht="24.15" customHeight="1">
      <c r="A292" s="29"/>
      <c r="B292" s="30"/>
      <c r="C292" s="217" t="s">
        <v>905</v>
      </c>
      <c r="D292" s="217" t="s">
        <v>227</v>
      </c>
      <c r="E292" s="218" t="s">
        <v>906</v>
      </c>
      <c r="F292" s="219" t="s">
        <v>907</v>
      </c>
      <c r="G292" s="220" t="s">
        <v>138</v>
      </c>
      <c r="H292" s="221">
        <v>1</v>
      </c>
      <c r="I292" s="222">
        <v>603</v>
      </c>
      <c r="J292" s="222">
        <f>ROUND(I292*H292,2)</f>
        <v>603</v>
      </c>
      <c r="K292" s="223"/>
      <c r="L292" s="224"/>
      <c r="M292" s="225" t="s">
        <v>1</v>
      </c>
      <c r="N292" s="226" t="s">
        <v>35</v>
      </c>
      <c r="O292" s="209">
        <v>0</v>
      </c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11" t="s">
        <v>234</v>
      </c>
      <c r="AT292" s="211" t="s">
        <v>227</v>
      </c>
      <c r="AU292" s="211" t="s">
        <v>70</v>
      </c>
      <c r="AY292" s="14" t="s">
        <v>127</v>
      </c>
      <c r="BE292" s="212">
        <f>IF(N292="základní",J292,0)</f>
        <v>603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4" t="s">
        <v>78</v>
      </c>
      <c r="BK292" s="212">
        <f>ROUND(I292*H292,2)</f>
        <v>603</v>
      </c>
      <c r="BL292" s="14" t="s">
        <v>234</v>
      </c>
      <c r="BM292" s="211" t="s">
        <v>908</v>
      </c>
    </row>
    <row r="293" s="2" customFormat="1" ht="24.15" customHeight="1">
      <c r="A293" s="29"/>
      <c r="B293" s="30"/>
      <c r="C293" s="217" t="s">
        <v>909</v>
      </c>
      <c r="D293" s="217" t="s">
        <v>227</v>
      </c>
      <c r="E293" s="218" t="s">
        <v>910</v>
      </c>
      <c r="F293" s="219" t="s">
        <v>911</v>
      </c>
      <c r="G293" s="220" t="s">
        <v>138</v>
      </c>
      <c r="H293" s="221">
        <v>1</v>
      </c>
      <c r="I293" s="222">
        <v>450</v>
      </c>
      <c r="J293" s="222">
        <f>ROUND(I293*H293,2)</f>
        <v>450</v>
      </c>
      <c r="K293" s="223"/>
      <c r="L293" s="224"/>
      <c r="M293" s="225" t="s">
        <v>1</v>
      </c>
      <c r="N293" s="226" t="s">
        <v>35</v>
      </c>
      <c r="O293" s="209">
        <v>0</v>
      </c>
      <c r="P293" s="209">
        <f>O293*H293</f>
        <v>0</v>
      </c>
      <c r="Q293" s="209">
        <v>0</v>
      </c>
      <c r="R293" s="209">
        <f>Q293*H293</f>
        <v>0</v>
      </c>
      <c r="S293" s="209">
        <v>0</v>
      </c>
      <c r="T293" s="210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211" t="s">
        <v>234</v>
      </c>
      <c r="AT293" s="211" t="s">
        <v>227</v>
      </c>
      <c r="AU293" s="211" t="s">
        <v>70</v>
      </c>
      <c r="AY293" s="14" t="s">
        <v>127</v>
      </c>
      <c r="BE293" s="212">
        <f>IF(N293="základní",J293,0)</f>
        <v>450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4" t="s">
        <v>78</v>
      </c>
      <c r="BK293" s="212">
        <f>ROUND(I293*H293,2)</f>
        <v>450</v>
      </c>
      <c r="BL293" s="14" t="s">
        <v>234</v>
      </c>
      <c r="BM293" s="211" t="s">
        <v>912</v>
      </c>
    </row>
    <row r="294" s="2" customFormat="1" ht="55.5" customHeight="1">
      <c r="A294" s="29"/>
      <c r="B294" s="30"/>
      <c r="C294" s="217" t="s">
        <v>913</v>
      </c>
      <c r="D294" s="217" t="s">
        <v>227</v>
      </c>
      <c r="E294" s="218" t="s">
        <v>914</v>
      </c>
      <c r="F294" s="219" t="s">
        <v>915</v>
      </c>
      <c r="G294" s="220" t="s">
        <v>138</v>
      </c>
      <c r="H294" s="221">
        <v>1</v>
      </c>
      <c r="I294" s="222">
        <v>4400</v>
      </c>
      <c r="J294" s="222">
        <f>ROUND(I294*H294,2)</f>
        <v>4400</v>
      </c>
      <c r="K294" s="223"/>
      <c r="L294" s="224"/>
      <c r="M294" s="225" t="s">
        <v>1</v>
      </c>
      <c r="N294" s="226" t="s">
        <v>35</v>
      </c>
      <c r="O294" s="209">
        <v>0</v>
      </c>
      <c r="P294" s="209">
        <f>O294*H294</f>
        <v>0</v>
      </c>
      <c r="Q294" s="209">
        <v>0</v>
      </c>
      <c r="R294" s="209">
        <f>Q294*H294</f>
        <v>0</v>
      </c>
      <c r="S294" s="209">
        <v>0</v>
      </c>
      <c r="T294" s="210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211" t="s">
        <v>234</v>
      </c>
      <c r="AT294" s="211" t="s">
        <v>227</v>
      </c>
      <c r="AU294" s="211" t="s">
        <v>70</v>
      </c>
      <c r="AY294" s="14" t="s">
        <v>127</v>
      </c>
      <c r="BE294" s="212">
        <f>IF(N294="základní",J294,0)</f>
        <v>4400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4" t="s">
        <v>78</v>
      </c>
      <c r="BK294" s="212">
        <f>ROUND(I294*H294,2)</f>
        <v>4400</v>
      </c>
      <c r="BL294" s="14" t="s">
        <v>234</v>
      </c>
      <c r="BM294" s="211" t="s">
        <v>916</v>
      </c>
    </row>
    <row r="295" s="2" customFormat="1" ht="24.15" customHeight="1">
      <c r="A295" s="29"/>
      <c r="B295" s="30"/>
      <c r="C295" s="217" t="s">
        <v>917</v>
      </c>
      <c r="D295" s="217" t="s">
        <v>227</v>
      </c>
      <c r="E295" s="218" t="s">
        <v>918</v>
      </c>
      <c r="F295" s="219" t="s">
        <v>919</v>
      </c>
      <c r="G295" s="220" t="s">
        <v>138</v>
      </c>
      <c r="H295" s="221">
        <v>1</v>
      </c>
      <c r="I295" s="222">
        <v>2200</v>
      </c>
      <c r="J295" s="222">
        <f>ROUND(I295*H295,2)</f>
        <v>2200</v>
      </c>
      <c r="K295" s="223"/>
      <c r="L295" s="224"/>
      <c r="M295" s="225" t="s">
        <v>1</v>
      </c>
      <c r="N295" s="226" t="s">
        <v>35</v>
      </c>
      <c r="O295" s="209">
        <v>0</v>
      </c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11" t="s">
        <v>234</v>
      </c>
      <c r="AT295" s="211" t="s">
        <v>227</v>
      </c>
      <c r="AU295" s="211" t="s">
        <v>70</v>
      </c>
      <c r="AY295" s="14" t="s">
        <v>127</v>
      </c>
      <c r="BE295" s="212">
        <f>IF(N295="základní",J295,0)</f>
        <v>2200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4" t="s">
        <v>78</v>
      </c>
      <c r="BK295" s="212">
        <f>ROUND(I295*H295,2)</f>
        <v>2200</v>
      </c>
      <c r="BL295" s="14" t="s">
        <v>234</v>
      </c>
      <c r="BM295" s="211" t="s">
        <v>920</v>
      </c>
    </row>
    <row r="296" s="2" customFormat="1" ht="33" customHeight="1">
      <c r="A296" s="29"/>
      <c r="B296" s="30"/>
      <c r="C296" s="217" t="s">
        <v>921</v>
      </c>
      <c r="D296" s="217" t="s">
        <v>227</v>
      </c>
      <c r="E296" s="218" t="s">
        <v>922</v>
      </c>
      <c r="F296" s="219" t="s">
        <v>923</v>
      </c>
      <c r="G296" s="220" t="s">
        <v>138</v>
      </c>
      <c r="H296" s="221">
        <v>1</v>
      </c>
      <c r="I296" s="222">
        <v>1850</v>
      </c>
      <c r="J296" s="222">
        <f>ROUND(I296*H296,2)</f>
        <v>1850</v>
      </c>
      <c r="K296" s="223"/>
      <c r="L296" s="224"/>
      <c r="M296" s="225" t="s">
        <v>1</v>
      </c>
      <c r="N296" s="226" t="s">
        <v>35</v>
      </c>
      <c r="O296" s="209">
        <v>0</v>
      </c>
      <c r="P296" s="209">
        <f>O296*H296</f>
        <v>0</v>
      </c>
      <c r="Q296" s="209">
        <v>0</v>
      </c>
      <c r="R296" s="209">
        <f>Q296*H296</f>
        <v>0</v>
      </c>
      <c r="S296" s="209">
        <v>0</v>
      </c>
      <c r="T296" s="210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211" t="s">
        <v>234</v>
      </c>
      <c r="AT296" s="211" t="s">
        <v>227</v>
      </c>
      <c r="AU296" s="211" t="s">
        <v>70</v>
      </c>
      <c r="AY296" s="14" t="s">
        <v>127</v>
      </c>
      <c r="BE296" s="212">
        <f>IF(N296="základní",J296,0)</f>
        <v>1850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4" t="s">
        <v>78</v>
      </c>
      <c r="BK296" s="212">
        <f>ROUND(I296*H296,2)</f>
        <v>1850</v>
      </c>
      <c r="BL296" s="14" t="s">
        <v>234</v>
      </c>
      <c r="BM296" s="211" t="s">
        <v>924</v>
      </c>
    </row>
    <row r="297" s="2" customFormat="1" ht="24.15" customHeight="1">
      <c r="A297" s="29"/>
      <c r="B297" s="30"/>
      <c r="C297" s="217" t="s">
        <v>925</v>
      </c>
      <c r="D297" s="217" t="s">
        <v>227</v>
      </c>
      <c r="E297" s="218" t="s">
        <v>926</v>
      </c>
      <c r="F297" s="219" t="s">
        <v>927</v>
      </c>
      <c r="G297" s="220" t="s">
        <v>138</v>
      </c>
      <c r="H297" s="221">
        <v>1</v>
      </c>
      <c r="I297" s="222">
        <v>2400</v>
      </c>
      <c r="J297" s="222">
        <f>ROUND(I297*H297,2)</f>
        <v>2400</v>
      </c>
      <c r="K297" s="223"/>
      <c r="L297" s="224"/>
      <c r="M297" s="225" t="s">
        <v>1</v>
      </c>
      <c r="N297" s="226" t="s">
        <v>35</v>
      </c>
      <c r="O297" s="209">
        <v>0</v>
      </c>
      <c r="P297" s="209">
        <f>O297*H297</f>
        <v>0</v>
      </c>
      <c r="Q297" s="209">
        <v>0</v>
      </c>
      <c r="R297" s="209">
        <f>Q297*H297</f>
        <v>0</v>
      </c>
      <c r="S297" s="209">
        <v>0</v>
      </c>
      <c r="T297" s="210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211" t="s">
        <v>234</v>
      </c>
      <c r="AT297" s="211" t="s">
        <v>227</v>
      </c>
      <c r="AU297" s="211" t="s">
        <v>70</v>
      </c>
      <c r="AY297" s="14" t="s">
        <v>127</v>
      </c>
      <c r="BE297" s="212">
        <f>IF(N297="základní",J297,0)</f>
        <v>2400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4" t="s">
        <v>78</v>
      </c>
      <c r="BK297" s="212">
        <f>ROUND(I297*H297,2)</f>
        <v>2400</v>
      </c>
      <c r="BL297" s="14" t="s">
        <v>234</v>
      </c>
      <c r="BM297" s="211" t="s">
        <v>928</v>
      </c>
    </row>
    <row r="298" s="2" customFormat="1" ht="24.15" customHeight="1">
      <c r="A298" s="29"/>
      <c r="B298" s="30"/>
      <c r="C298" s="217" t="s">
        <v>929</v>
      </c>
      <c r="D298" s="217" t="s">
        <v>227</v>
      </c>
      <c r="E298" s="218" t="s">
        <v>930</v>
      </c>
      <c r="F298" s="219" t="s">
        <v>931</v>
      </c>
      <c r="G298" s="220" t="s">
        <v>138</v>
      </c>
      <c r="H298" s="221">
        <v>1</v>
      </c>
      <c r="I298" s="222">
        <v>1000</v>
      </c>
      <c r="J298" s="222">
        <f>ROUND(I298*H298,2)</f>
        <v>1000</v>
      </c>
      <c r="K298" s="223"/>
      <c r="L298" s="224"/>
      <c r="M298" s="225" t="s">
        <v>1</v>
      </c>
      <c r="N298" s="226" t="s">
        <v>35</v>
      </c>
      <c r="O298" s="209">
        <v>0</v>
      </c>
      <c r="P298" s="209">
        <f>O298*H298</f>
        <v>0</v>
      </c>
      <c r="Q298" s="209">
        <v>0</v>
      </c>
      <c r="R298" s="209">
        <f>Q298*H298</f>
        <v>0</v>
      </c>
      <c r="S298" s="209">
        <v>0</v>
      </c>
      <c r="T298" s="210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211" t="s">
        <v>234</v>
      </c>
      <c r="AT298" s="211" t="s">
        <v>227</v>
      </c>
      <c r="AU298" s="211" t="s">
        <v>70</v>
      </c>
      <c r="AY298" s="14" t="s">
        <v>127</v>
      </c>
      <c r="BE298" s="212">
        <f>IF(N298="základní",J298,0)</f>
        <v>1000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14" t="s">
        <v>78</v>
      </c>
      <c r="BK298" s="212">
        <f>ROUND(I298*H298,2)</f>
        <v>1000</v>
      </c>
      <c r="BL298" s="14" t="s">
        <v>234</v>
      </c>
      <c r="BM298" s="211" t="s">
        <v>932</v>
      </c>
    </row>
    <row r="299" s="2" customFormat="1" ht="24.15" customHeight="1">
      <c r="A299" s="29"/>
      <c r="B299" s="30"/>
      <c r="C299" s="217" t="s">
        <v>933</v>
      </c>
      <c r="D299" s="217" t="s">
        <v>227</v>
      </c>
      <c r="E299" s="218" t="s">
        <v>934</v>
      </c>
      <c r="F299" s="219" t="s">
        <v>935</v>
      </c>
      <c r="G299" s="220" t="s">
        <v>138</v>
      </c>
      <c r="H299" s="221">
        <v>1</v>
      </c>
      <c r="I299" s="222">
        <v>1200</v>
      </c>
      <c r="J299" s="222">
        <f>ROUND(I299*H299,2)</f>
        <v>1200</v>
      </c>
      <c r="K299" s="223"/>
      <c r="L299" s="224"/>
      <c r="M299" s="225" t="s">
        <v>1</v>
      </c>
      <c r="N299" s="226" t="s">
        <v>35</v>
      </c>
      <c r="O299" s="209">
        <v>0</v>
      </c>
      <c r="P299" s="209">
        <f>O299*H299</f>
        <v>0</v>
      </c>
      <c r="Q299" s="209">
        <v>0</v>
      </c>
      <c r="R299" s="209">
        <f>Q299*H299</f>
        <v>0</v>
      </c>
      <c r="S299" s="209">
        <v>0</v>
      </c>
      <c r="T299" s="210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11" t="s">
        <v>234</v>
      </c>
      <c r="AT299" s="211" t="s">
        <v>227</v>
      </c>
      <c r="AU299" s="211" t="s">
        <v>70</v>
      </c>
      <c r="AY299" s="14" t="s">
        <v>127</v>
      </c>
      <c r="BE299" s="212">
        <f>IF(N299="základní",J299,0)</f>
        <v>1200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14" t="s">
        <v>78</v>
      </c>
      <c r="BK299" s="212">
        <f>ROUND(I299*H299,2)</f>
        <v>1200</v>
      </c>
      <c r="BL299" s="14" t="s">
        <v>234</v>
      </c>
      <c r="BM299" s="211" t="s">
        <v>936</v>
      </c>
    </row>
    <row r="300" s="2" customFormat="1" ht="37.8" customHeight="1">
      <c r="A300" s="29"/>
      <c r="B300" s="30"/>
      <c r="C300" s="217" t="s">
        <v>937</v>
      </c>
      <c r="D300" s="217" t="s">
        <v>227</v>
      </c>
      <c r="E300" s="218" t="s">
        <v>938</v>
      </c>
      <c r="F300" s="219" t="s">
        <v>939</v>
      </c>
      <c r="G300" s="220" t="s">
        <v>138</v>
      </c>
      <c r="H300" s="221">
        <v>1</v>
      </c>
      <c r="I300" s="222">
        <v>250</v>
      </c>
      <c r="J300" s="222">
        <f>ROUND(I300*H300,2)</f>
        <v>250</v>
      </c>
      <c r="K300" s="223"/>
      <c r="L300" s="224"/>
      <c r="M300" s="225" t="s">
        <v>1</v>
      </c>
      <c r="N300" s="226" t="s">
        <v>35</v>
      </c>
      <c r="O300" s="209">
        <v>0</v>
      </c>
      <c r="P300" s="209">
        <f>O300*H300</f>
        <v>0</v>
      </c>
      <c r="Q300" s="209">
        <v>0</v>
      </c>
      <c r="R300" s="209">
        <f>Q300*H300</f>
        <v>0</v>
      </c>
      <c r="S300" s="209">
        <v>0</v>
      </c>
      <c r="T300" s="210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211" t="s">
        <v>234</v>
      </c>
      <c r="AT300" s="211" t="s">
        <v>227</v>
      </c>
      <c r="AU300" s="211" t="s">
        <v>70</v>
      </c>
      <c r="AY300" s="14" t="s">
        <v>127</v>
      </c>
      <c r="BE300" s="212">
        <f>IF(N300="základní",J300,0)</f>
        <v>250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4" t="s">
        <v>78</v>
      </c>
      <c r="BK300" s="212">
        <f>ROUND(I300*H300,2)</f>
        <v>250</v>
      </c>
      <c r="BL300" s="14" t="s">
        <v>234</v>
      </c>
      <c r="BM300" s="211" t="s">
        <v>940</v>
      </c>
    </row>
    <row r="301" s="2" customFormat="1" ht="37.8" customHeight="1">
      <c r="A301" s="29"/>
      <c r="B301" s="30"/>
      <c r="C301" s="217" t="s">
        <v>941</v>
      </c>
      <c r="D301" s="217" t="s">
        <v>227</v>
      </c>
      <c r="E301" s="218" t="s">
        <v>942</v>
      </c>
      <c r="F301" s="219" t="s">
        <v>943</v>
      </c>
      <c r="G301" s="220" t="s">
        <v>138</v>
      </c>
      <c r="H301" s="221">
        <v>1</v>
      </c>
      <c r="I301" s="222">
        <v>730</v>
      </c>
      <c r="J301" s="222">
        <f>ROUND(I301*H301,2)</f>
        <v>730</v>
      </c>
      <c r="K301" s="223"/>
      <c r="L301" s="224"/>
      <c r="M301" s="225" t="s">
        <v>1</v>
      </c>
      <c r="N301" s="226" t="s">
        <v>35</v>
      </c>
      <c r="O301" s="209">
        <v>0</v>
      </c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10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11" t="s">
        <v>234</v>
      </c>
      <c r="AT301" s="211" t="s">
        <v>227</v>
      </c>
      <c r="AU301" s="211" t="s">
        <v>70</v>
      </c>
      <c r="AY301" s="14" t="s">
        <v>127</v>
      </c>
      <c r="BE301" s="212">
        <f>IF(N301="základní",J301,0)</f>
        <v>730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4" t="s">
        <v>78</v>
      </c>
      <c r="BK301" s="212">
        <f>ROUND(I301*H301,2)</f>
        <v>730</v>
      </c>
      <c r="BL301" s="14" t="s">
        <v>234</v>
      </c>
      <c r="BM301" s="211" t="s">
        <v>944</v>
      </c>
    </row>
    <row r="302" s="2" customFormat="1" ht="33" customHeight="1">
      <c r="A302" s="29"/>
      <c r="B302" s="30"/>
      <c r="C302" s="217" t="s">
        <v>945</v>
      </c>
      <c r="D302" s="217" t="s">
        <v>227</v>
      </c>
      <c r="E302" s="218" t="s">
        <v>946</v>
      </c>
      <c r="F302" s="219" t="s">
        <v>947</v>
      </c>
      <c r="G302" s="220" t="s">
        <v>138</v>
      </c>
      <c r="H302" s="221">
        <v>1</v>
      </c>
      <c r="I302" s="222">
        <v>49</v>
      </c>
      <c r="J302" s="222">
        <f>ROUND(I302*H302,2)</f>
        <v>49</v>
      </c>
      <c r="K302" s="223"/>
      <c r="L302" s="224"/>
      <c r="M302" s="225" t="s">
        <v>1</v>
      </c>
      <c r="N302" s="226" t="s">
        <v>35</v>
      </c>
      <c r="O302" s="209">
        <v>0</v>
      </c>
      <c r="P302" s="209">
        <f>O302*H302</f>
        <v>0</v>
      </c>
      <c r="Q302" s="209">
        <v>0</v>
      </c>
      <c r="R302" s="209">
        <f>Q302*H302</f>
        <v>0</v>
      </c>
      <c r="S302" s="209">
        <v>0</v>
      </c>
      <c r="T302" s="210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211" t="s">
        <v>234</v>
      </c>
      <c r="AT302" s="211" t="s">
        <v>227</v>
      </c>
      <c r="AU302" s="211" t="s">
        <v>70</v>
      </c>
      <c r="AY302" s="14" t="s">
        <v>127</v>
      </c>
      <c r="BE302" s="212">
        <f>IF(N302="základní",J302,0)</f>
        <v>49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4" t="s">
        <v>78</v>
      </c>
      <c r="BK302" s="212">
        <f>ROUND(I302*H302,2)</f>
        <v>49</v>
      </c>
      <c r="BL302" s="14" t="s">
        <v>234</v>
      </c>
      <c r="BM302" s="211" t="s">
        <v>948</v>
      </c>
    </row>
    <row r="303" s="2" customFormat="1" ht="33" customHeight="1">
      <c r="A303" s="29"/>
      <c r="B303" s="30"/>
      <c r="C303" s="217" t="s">
        <v>949</v>
      </c>
      <c r="D303" s="217" t="s">
        <v>227</v>
      </c>
      <c r="E303" s="218" t="s">
        <v>950</v>
      </c>
      <c r="F303" s="219" t="s">
        <v>951</v>
      </c>
      <c r="G303" s="220" t="s">
        <v>138</v>
      </c>
      <c r="H303" s="221">
        <v>1</v>
      </c>
      <c r="I303" s="222">
        <v>151</v>
      </c>
      <c r="J303" s="222">
        <f>ROUND(I303*H303,2)</f>
        <v>151</v>
      </c>
      <c r="K303" s="223"/>
      <c r="L303" s="224"/>
      <c r="M303" s="225" t="s">
        <v>1</v>
      </c>
      <c r="N303" s="226" t="s">
        <v>35</v>
      </c>
      <c r="O303" s="209">
        <v>0</v>
      </c>
      <c r="P303" s="209">
        <f>O303*H303</f>
        <v>0</v>
      </c>
      <c r="Q303" s="209">
        <v>0</v>
      </c>
      <c r="R303" s="209">
        <f>Q303*H303</f>
        <v>0</v>
      </c>
      <c r="S303" s="209">
        <v>0</v>
      </c>
      <c r="T303" s="210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211" t="s">
        <v>234</v>
      </c>
      <c r="AT303" s="211" t="s">
        <v>227</v>
      </c>
      <c r="AU303" s="211" t="s">
        <v>70</v>
      </c>
      <c r="AY303" s="14" t="s">
        <v>127</v>
      </c>
      <c r="BE303" s="212">
        <f>IF(N303="základní",J303,0)</f>
        <v>151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4" t="s">
        <v>78</v>
      </c>
      <c r="BK303" s="212">
        <f>ROUND(I303*H303,2)</f>
        <v>151</v>
      </c>
      <c r="BL303" s="14" t="s">
        <v>234</v>
      </c>
      <c r="BM303" s="211" t="s">
        <v>952</v>
      </c>
    </row>
    <row r="304" s="2" customFormat="1" ht="24.15" customHeight="1">
      <c r="A304" s="29"/>
      <c r="B304" s="30"/>
      <c r="C304" s="217" t="s">
        <v>953</v>
      </c>
      <c r="D304" s="217" t="s">
        <v>227</v>
      </c>
      <c r="E304" s="218" t="s">
        <v>954</v>
      </c>
      <c r="F304" s="219" t="s">
        <v>955</v>
      </c>
      <c r="G304" s="220" t="s">
        <v>138</v>
      </c>
      <c r="H304" s="221">
        <v>1</v>
      </c>
      <c r="I304" s="222">
        <v>285</v>
      </c>
      <c r="J304" s="222">
        <f>ROUND(I304*H304,2)</f>
        <v>285</v>
      </c>
      <c r="K304" s="223"/>
      <c r="L304" s="224"/>
      <c r="M304" s="225" t="s">
        <v>1</v>
      </c>
      <c r="N304" s="226" t="s">
        <v>35</v>
      </c>
      <c r="O304" s="209">
        <v>0</v>
      </c>
      <c r="P304" s="209">
        <f>O304*H304</f>
        <v>0</v>
      </c>
      <c r="Q304" s="209">
        <v>0</v>
      </c>
      <c r="R304" s="209">
        <f>Q304*H304</f>
        <v>0</v>
      </c>
      <c r="S304" s="209">
        <v>0</v>
      </c>
      <c r="T304" s="210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211" t="s">
        <v>234</v>
      </c>
      <c r="AT304" s="211" t="s">
        <v>227</v>
      </c>
      <c r="AU304" s="211" t="s">
        <v>70</v>
      </c>
      <c r="AY304" s="14" t="s">
        <v>127</v>
      </c>
      <c r="BE304" s="212">
        <f>IF(N304="základní",J304,0)</f>
        <v>285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4" t="s">
        <v>78</v>
      </c>
      <c r="BK304" s="212">
        <f>ROUND(I304*H304,2)</f>
        <v>285</v>
      </c>
      <c r="BL304" s="14" t="s">
        <v>234</v>
      </c>
      <c r="BM304" s="211" t="s">
        <v>956</v>
      </c>
    </row>
    <row r="305" s="2" customFormat="1" ht="37.8" customHeight="1">
      <c r="A305" s="29"/>
      <c r="B305" s="30"/>
      <c r="C305" s="217" t="s">
        <v>957</v>
      </c>
      <c r="D305" s="217" t="s">
        <v>227</v>
      </c>
      <c r="E305" s="218" t="s">
        <v>958</v>
      </c>
      <c r="F305" s="219" t="s">
        <v>959</v>
      </c>
      <c r="G305" s="220" t="s">
        <v>138</v>
      </c>
      <c r="H305" s="221">
        <v>1</v>
      </c>
      <c r="I305" s="222">
        <v>4990</v>
      </c>
      <c r="J305" s="222">
        <f>ROUND(I305*H305,2)</f>
        <v>4990</v>
      </c>
      <c r="K305" s="223"/>
      <c r="L305" s="224"/>
      <c r="M305" s="225" t="s">
        <v>1</v>
      </c>
      <c r="N305" s="226" t="s">
        <v>35</v>
      </c>
      <c r="O305" s="209">
        <v>0</v>
      </c>
      <c r="P305" s="209">
        <f>O305*H305</f>
        <v>0</v>
      </c>
      <c r="Q305" s="209">
        <v>0</v>
      </c>
      <c r="R305" s="209">
        <f>Q305*H305</f>
        <v>0</v>
      </c>
      <c r="S305" s="209">
        <v>0</v>
      </c>
      <c r="T305" s="210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11" t="s">
        <v>234</v>
      </c>
      <c r="AT305" s="211" t="s">
        <v>227</v>
      </c>
      <c r="AU305" s="211" t="s">
        <v>70</v>
      </c>
      <c r="AY305" s="14" t="s">
        <v>127</v>
      </c>
      <c r="BE305" s="212">
        <f>IF(N305="základní",J305,0)</f>
        <v>4990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4" t="s">
        <v>78</v>
      </c>
      <c r="BK305" s="212">
        <f>ROUND(I305*H305,2)</f>
        <v>4990</v>
      </c>
      <c r="BL305" s="14" t="s">
        <v>234</v>
      </c>
      <c r="BM305" s="211" t="s">
        <v>960</v>
      </c>
    </row>
    <row r="306" s="2" customFormat="1" ht="24.15" customHeight="1">
      <c r="A306" s="29"/>
      <c r="B306" s="30"/>
      <c r="C306" s="217" t="s">
        <v>961</v>
      </c>
      <c r="D306" s="217" t="s">
        <v>227</v>
      </c>
      <c r="E306" s="218" t="s">
        <v>962</v>
      </c>
      <c r="F306" s="219" t="s">
        <v>963</v>
      </c>
      <c r="G306" s="220" t="s">
        <v>138</v>
      </c>
      <c r="H306" s="221">
        <v>1</v>
      </c>
      <c r="I306" s="222">
        <v>300</v>
      </c>
      <c r="J306" s="222">
        <f>ROUND(I306*H306,2)</f>
        <v>300</v>
      </c>
      <c r="K306" s="223"/>
      <c r="L306" s="224"/>
      <c r="M306" s="225" t="s">
        <v>1</v>
      </c>
      <c r="N306" s="226" t="s">
        <v>35</v>
      </c>
      <c r="O306" s="209">
        <v>0</v>
      </c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211" t="s">
        <v>234</v>
      </c>
      <c r="AT306" s="211" t="s">
        <v>227</v>
      </c>
      <c r="AU306" s="211" t="s">
        <v>70</v>
      </c>
      <c r="AY306" s="14" t="s">
        <v>127</v>
      </c>
      <c r="BE306" s="212">
        <f>IF(N306="základní",J306,0)</f>
        <v>300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4" t="s">
        <v>78</v>
      </c>
      <c r="BK306" s="212">
        <f>ROUND(I306*H306,2)</f>
        <v>300</v>
      </c>
      <c r="BL306" s="14" t="s">
        <v>234</v>
      </c>
      <c r="BM306" s="211" t="s">
        <v>964</v>
      </c>
    </row>
    <row r="307" s="2" customFormat="1" ht="37.8" customHeight="1">
      <c r="A307" s="29"/>
      <c r="B307" s="30"/>
      <c r="C307" s="217" t="s">
        <v>965</v>
      </c>
      <c r="D307" s="217" t="s">
        <v>227</v>
      </c>
      <c r="E307" s="218" t="s">
        <v>966</v>
      </c>
      <c r="F307" s="219" t="s">
        <v>967</v>
      </c>
      <c r="G307" s="220" t="s">
        <v>138</v>
      </c>
      <c r="H307" s="221">
        <v>1</v>
      </c>
      <c r="I307" s="222">
        <v>370</v>
      </c>
      <c r="J307" s="222">
        <f>ROUND(I307*H307,2)</f>
        <v>370</v>
      </c>
      <c r="K307" s="223"/>
      <c r="L307" s="224"/>
      <c r="M307" s="225" t="s">
        <v>1</v>
      </c>
      <c r="N307" s="226" t="s">
        <v>35</v>
      </c>
      <c r="O307" s="209">
        <v>0</v>
      </c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11" t="s">
        <v>234</v>
      </c>
      <c r="AT307" s="211" t="s">
        <v>227</v>
      </c>
      <c r="AU307" s="211" t="s">
        <v>70</v>
      </c>
      <c r="AY307" s="14" t="s">
        <v>127</v>
      </c>
      <c r="BE307" s="212">
        <f>IF(N307="základní",J307,0)</f>
        <v>370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4" t="s">
        <v>78</v>
      </c>
      <c r="BK307" s="212">
        <f>ROUND(I307*H307,2)</f>
        <v>370</v>
      </c>
      <c r="BL307" s="14" t="s">
        <v>234</v>
      </c>
      <c r="BM307" s="211" t="s">
        <v>968</v>
      </c>
    </row>
    <row r="308" s="2" customFormat="1" ht="24.15" customHeight="1">
      <c r="A308" s="29"/>
      <c r="B308" s="30"/>
      <c r="C308" s="217" t="s">
        <v>969</v>
      </c>
      <c r="D308" s="217" t="s">
        <v>227</v>
      </c>
      <c r="E308" s="218" t="s">
        <v>970</v>
      </c>
      <c r="F308" s="219" t="s">
        <v>971</v>
      </c>
      <c r="G308" s="220" t="s">
        <v>138</v>
      </c>
      <c r="H308" s="221">
        <v>1</v>
      </c>
      <c r="I308" s="222">
        <v>400</v>
      </c>
      <c r="J308" s="222">
        <f>ROUND(I308*H308,2)</f>
        <v>400</v>
      </c>
      <c r="K308" s="223"/>
      <c r="L308" s="224"/>
      <c r="M308" s="225" t="s">
        <v>1</v>
      </c>
      <c r="N308" s="226" t="s">
        <v>35</v>
      </c>
      <c r="O308" s="209">
        <v>0</v>
      </c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211" t="s">
        <v>234</v>
      </c>
      <c r="AT308" s="211" t="s">
        <v>227</v>
      </c>
      <c r="AU308" s="211" t="s">
        <v>70</v>
      </c>
      <c r="AY308" s="14" t="s">
        <v>127</v>
      </c>
      <c r="BE308" s="212">
        <f>IF(N308="základní",J308,0)</f>
        <v>400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4" t="s">
        <v>78</v>
      </c>
      <c r="BK308" s="212">
        <f>ROUND(I308*H308,2)</f>
        <v>400</v>
      </c>
      <c r="BL308" s="14" t="s">
        <v>234</v>
      </c>
      <c r="BM308" s="211" t="s">
        <v>972</v>
      </c>
    </row>
    <row r="309" s="2" customFormat="1" ht="24.15" customHeight="1">
      <c r="A309" s="29"/>
      <c r="B309" s="30"/>
      <c r="C309" s="217" t="s">
        <v>973</v>
      </c>
      <c r="D309" s="217" t="s">
        <v>227</v>
      </c>
      <c r="E309" s="218" t="s">
        <v>974</v>
      </c>
      <c r="F309" s="219" t="s">
        <v>975</v>
      </c>
      <c r="G309" s="220" t="s">
        <v>138</v>
      </c>
      <c r="H309" s="221">
        <v>1</v>
      </c>
      <c r="I309" s="222">
        <v>120</v>
      </c>
      <c r="J309" s="222">
        <f>ROUND(I309*H309,2)</f>
        <v>120</v>
      </c>
      <c r="K309" s="223"/>
      <c r="L309" s="224"/>
      <c r="M309" s="225" t="s">
        <v>1</v>
      </c>
      <c r="N309" s="226" t="s">
        <v>35</v>
      </c>
      <c r="O309" s="209">
        <v>0</v>
      </c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10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211" t="s">
        <v>234</v>
      </c>
      <c r="AT309" s="211" t="s">
        <v>227</v>
      </c>
      <c r="AU309" s="211" t="s">
        <v>70</v>
      </c>
      <c r="AY309" s="14" t="s">
        <v>127</v>
      </c>
      <c r="BE309" s="212">
        <f>IF(N309="základní",J309,0)</f>
        <v>120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4" t="s">
        <v>78</v>
      </c>
      <c r="BK309" s="212">
        <f>ROUND(I309*H309,2)</f>
        <v>120</v>
      </c>
      <c r="BL309" s="14" t="s">
        <v>234</v>
      </c>
      <c r="BM309" s="211" t="s">
        <v>976</v>
      </c>
    </row>
    <row r="310" s="2" customFormat="1" ht="33" customHeight="1">
      <c r="A310" s="29"/>
      <c r="B310" s="30"/>
      <c r="C310" s="217" t="s">
        <v>977</v>
      </c>
      <c r="D310" s="217" t="s">
        <v>227</v>
      </c>
      <c r="E310" s="218" t="s">
        <v>978</v>
      </c>
      <c r="F310" s="219" t="s">
        <v>979</v>
      </c>
      <c r="G310" s="220" t="s">
        <v>138</v>
      </c>
      <c r="H310" s="221">
        <v>1</v>
      </c>
      <c r="I310" s="222">
        <v>840</v>
      </c>
      <c r="J310" s="222">
        <f>ROUND(I310*H310,2)</f>
        <v>840</v>
      </c>
      <c r="K310" s="223"/>
      <c r="L310" s="224"/>
      <c r="M310" s="225" t="s">
        <v>1</v>
      </c>
      <c r="N310" s="226" t="s">
        <v>35</v>
      </c>
      <c r="O310" s="209">
        <v>0</v>
      </c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11" t="s">
        <v>234</v>
      </c>
      <c r="AT310" s="211" t="s">
        <v>227</v>
      </c>
      <c r="AU310" s="211" t="s">
        <v>70</v>
      </c>
      <c r="AY310" s="14" t="s">
        <v>127</v>
      </c>
      <c r="BE310" s="212">
        <f>IF(N310="základní",J310,0)</f>
        <v>840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4" t="s">
        <v>78</v>
      </c>
      <c r="BK310" s="212">
        <f>ROUND(I310*H310,2)</f>
        <v>840</v>
      </c>
      <c r="BL310" s="14" t="s">
        <v>234</v>
      </c>
      <c r="BM310" s="211" t="s">
        <v>980</v>
      </c>
    </row>
    <row r="311" s="2" customFormat="1" ht="33" customHeight="1">
      <c r="A311" s="29"/>
      <c r="B311" s="30"/>
      <c r="C311" s="217" t="s">
        <v>981</v>
      </c>
      <c r="D311" s="217" t="s">
        <v>227</v>
      </c>
      <c r="E311" s="218" t="s">
        <v>982</v>
      </c>
      <c r="F311" s="219" t="s">
        <v>983</v>
      </c>
      <c r="G311" s="220" t="s">
        <v>138</v>
      </c>
      <c r="H311" s="221">
        <v>1</v>
      </c>
      <c r="I311" s="222">
        <v>1250</v>
      </c>
      <c r="J311" s="222">
        <f>ROUND(I311*H311,2)</f>
        <v>1250</v>
      </c>
      <c r="K311" s="223"/>
      <c r="L311" s="224"/>
      <c r="M311" s="225" t="s">
        <v>1</v>
      </c>
      <c r="N311" s="226" t="s">
        <v>35</v>
      </c>
      <c r="O311" s="209">
        <v>0</v>
      </c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211" t="s">
        <v>234</v>
      </c>
      <c r="AT311" s="211" t="s">
        <v>227</v>
      </c>
      <c r="AU311" s="211" t="s">
        <v>70</v>
      </c>
      <c r="AY311" s="14" t="s">
        <v>127</v>
      </c>
      <c r="BE311" s="212">
        <f>IF(N311="základní",J311,0)</f>
        <v>1250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4" t="s">
        <v>78</v>
      </c>
      <c r="BK311" s="212">
        <f>ROUND(I311*H311,2)</f>
        <v>1250</v>
      </c>
      <c r="BL311" s="14" t="s">
        <v>234</v>
      </c>
      <c r="BM311" s="211" t="s">
        <v>984</v>
      </c>
    </row>
    <row r="312" s="2" customFormat="1" ht="24.15" customHeight="1">
      <c r="A312" s="29"/>
      <c r="B312" s="30"/>
      <c r="C312" s="217" t="s">
        <v>985</v>
      </c>
      <c r="D312" s="217" t="s">
        <v>227</v>
      </c>
      <c r="E312" s="218" t="s">
        <v>986</v>
      </c>
      <c r="F312" s="219" t="s">
        <v>987</v>
      </c>
      <c r="G312" s="220" t="s">
        <v>138</v>
      </c>
      <c r="H312" s="221">
        <v>1</v>
      </c>
      <c r="I312" s="222">
        <v>500</v>
      </c>
      <c r="J312" s="222">
        <f>ROUND(I312*H312,2)</f>
        <v>500</v>
      </c>
      <c r="K312" s="223"/>
      <c r="L312" s="224"/>
      <c r="M312" s="225" t="s">
        <v>1</v>
      </c>
      <c r="N312" s="226" t="s">
        <v>35</v>
      </c>
      <c r="O312" s="209">
        <v>0</v>
      </c>
      <c r="P312" s="209">
        <f>O312*H312</f>
        <v>0</v>
      </c>
      <c r="Q312" s="209">
        <v>0</v>
      </c>
      <c r="R312" s="209">
        <f>Q312*H312</f>
        <v>0</v>
      </c>
      <c r="S312" s="209">
        <v>0</v>
      </c>
      <c r="T312" s="210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211" t="s">
        <v>234</v>
      </c>
      <c r="AT312" s="211" t="s">
        <v>227</v>
      </c>
      <c r="AU312" s="211" t="s">
        <v>70</v>
      </c>
      <c r="AY312" s="14" t="s">
        <v>127</v>
      </c>
      <c r="BE312" s="212">
        <f>IF(N312="základní",J312,0)</f>
        <v>500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14" t="s">
        <v>78</v>
      </c>
      <c r="BK312" s="212">
        <f>ROUND(I312*H312,2)</f>
        <v>500</v>
      </c>
      <c r="BL312" s="14" t="s">
        <v>234</v>
      </c>
      <c r="BM312" s="211" t="s">
        <v>988</v>
      </c>
    </row>
    <row r="313" s="2" customFormat="1" ht="37.8" customHeight="1">
      <c r="A313" s="29"/>
      <c r="B313" s="30"/>
      <c r="C313" s="217" t="s">
        <v>989</v>
      </c>
      <c r="D313" s="217" t="s">
        <v>227</v>
      </c>
      <c r="E313" s="218" t="s">
        <v>990</v>
      </c>
      <c r="F313" s="219" t="s">
        <v>991</v>
      </c>
      <c r="G313" s="220" t="s">
        <v>138</v>
      </c>
      <c r="H313" s="221">
        <v>1</v>
      </c>
      <c r="I313" s="222">
        <v>24.199999999999999</v>
      </c>
      <c r="J313" s="222">
        <f>ROUND(I313*H313,2)</f>
        <v>24.199999999999999</v>
      </c>
      <c r="K313" s="223"/>
      <c r="L313" s="224"/>
      <c r="M313" s="225" t="s">
        <v>1</v>
      </c>
      <c r="N313" s="226" t="s">
        <v>35</v>
      </c>
      <c r="O313" s="209">
        <v>0</v>
      </c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11" t="s">
        <v>234</v>
      </c>
      <c r="AT313" s="211" t="s">
        <v>227</v>
      </c>
      <c r="AU313" s="211" t="s">
        <v>70</v>
      </c>
      <c r="AY313" s="14" t="s">
        <v>127</v>
      </c>
      <c r="BE313" s="212">
        <f>IF(N313="základní",J313,0)</f>
        <v>24.199999999999999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4" t="s">
        <v>78</v>
      </c>
      <c r="BK313" s="212">
        <f>ROUND(I313*H313,2)</f>
        <v>24.199999999999999</v>
      </c>
      <c r="BL313" s="14" t="s">
        <v>234</v>
      </c>
      <c r="BM313" s="211" t="s">
        <v>992</v>
      </c>
    </row>
    <row r="314" s="2" customFormat="1" ht="37.8" customHeight="1">
      <c r="A314" s="29"/>
      <c r="B314" s="30"/>
      <c r="C314" s="217" t="s">
        <v>993</v>
      </c>
      <c r="D314" s="217" t="s">
        <v>227</v>
      </c>
      <c r="E314" s="218" t="s">
        <v>994</v>
      </c>
      <c r="F314" s="219" t="s">
        <v>995</v>
      </c>
      <c r="G314" s="220" t="s">
        <v>138</v>
      </c>
      <c r="H314" s="221">
        <v>1</v>
      </c>
      <c r="I314" s="222">
        <v>37.399999999999999</v>
      </c>
      <c r="J314" s="222">
        <f>ROUND(I314*H314,2)</f>
        <v>37.399999999999999</v>
      </c>
      <c r="K314" s="223"/>
      <c r="L314" s="224"/>
      <c r="M314" s="225" t="s">
        <v>1</v>
      </c>
      <c r="N314" s="226" t="s">
        <v>35</v>
      </c>
      <c r="O314" s="209">
        <v>0</v>
      </c>
      <c r="P314" s="209">
        <f>O314*H314</f>
        <v>0</v>
      </c>
      <c r="Q314" s="209">
        <v>0</v>
      </c>
      <c r="R314" s="209">
        <f>Q314*H314</f>
        <v>0</v>
      </c>
      <c r="S314" s="209">
        <v>0</v>
      </c>
      <c r="T314" s="210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211" t="s">
        <v>234</v>
      </c>
      <c r="AT314" s="211" t="s">
        <v>227</v>
      </c>
      <c r="AU314" s="211" t="s">
        <v>70</v>
      </c>
      <c r="AY314" s="14" t="s">
        <v>127</v>
      </c>
      <c r="BE314" s="212">
        <f>IF(N314="základní",J314,0)</f>
        <v>37.399999999999999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4" t="s">
        <v>78</v>
      </c>
      <c r="BK314" s="212">
        <f>ROUND(I314*H314,2)</f>
        <v>37.399999999999999</v>
      </c>
      <c r="BL314" s="14" t="s">
        <v>234</v>
      </c>
      <c r="BM314" s="211" t="s">
        <v>996</v>
      </c>
    </row>
    <row r="315" s="2" customFormat="1" ht="33" customHeight="1">
      <c r="A315" s="29"/>
      <c r="B315" s="30"/>
      <c r="C315" s="217" t="s">
        <v>997</v>
      </c>
      <c r="D315" s="217" t="s">
        <v>227</v>
      </c>
      <c r="E315" s="218" t="s">
        <v>998</v>
      </c>
      <c r="F315" s="219" t="s">
        <v>999</v>
      </c>
      <c r="G315" s="220" t="s">
        <v>138</v>
      </c>
      <c r="H315" s="221">
        <v>1</v>
      </c>
      <c r="I315" s="222">
        <v>55</v>
      </c>
      <c r="J315" s="222">
        <f>ROUND(I315*H315,2)</f>
        <v>55</v>
      </c>
      <c r="K315" s="223"/>
      <c r="L315" s="224"/>
      <c r="M315" s="225" t="s">
        <v>1</v>
      </c>
      <c r="N315" s="226" t="s">
        <v>35</v>
      </c>
      <c r="O315" s="209">
        <v>0</v>
      </c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10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211" t="s">
        <v>234</v>
      </c>
      <c r="AT315" s="211" t="s">
        <v>227</v>
      </c>
      <c r="AU315" s="211" t="s">
        <v>70</v>
      </c>
      <c r="AY315" s="14" t="s">
        <v>127</v>
      </c>
      <c r="BE315" s="212">
        <f>IF(N315="základní",J315,0)</f>
        <v>55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4" t="s">
        <v>78</v>
      </c>
      <c r="BK315" s="212">
        <f>ROUND(I315*H315,2)</f>
        <v>55</v>
      </c>
      <c r="BL315" s="14" t="s">
        <v>234</v>
      </c>
      <c r="BM315" s="211" t="s">
        <v>1000</v>
      </c>
    </row>
    <row r="316" s="2" customFormat="1" ht="24.15" customHeight="1">
      <c r="A316" s="29"/>
      <c r="B316" s="30"/>
      <c r="C316" s="217" t="s">
        <v>1001</v>
      </c>
      <c r="D316" s="217" t="s">
        <v>227</v>
      </c>
      <c r="E316" s="218" t="s">
        <v>1002</v>
      </c>
      <c r="F316" s="219" t="s">
        <v>1003</v>
      </c>
      <c r="G316" s="220" t="s">
        <v>138</v>
      </c>
      <c r="H316" s="221">
        <v>1</v>
      </c>
      <c r="I316" s="222">
        <v>24.199999999999999</v>
      </c>
      <c r="J316" s="222">
        <f>ROUND(I316*H316,2)</f>
        <v>24.199999999999999</v>
      </c>
      <c r="K316" s="223"/>
      <c r="L316" s="224"/>
      <c r="M316" s="225" t="s">
        <v>1</v>
      </c>
      <c r="N316" s="226" t="s">
        <v>35</v>
      </c>
      <c r="O316" s="209">
        <v>0</v>
      </c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11" t="s">
        <v>234</v>
      </c>
      <c r="AT316" s="211" t="s">
        <v>227</v>
      </c>
      <c r="AU316" s="211" t="s">
        <v>70</v>
      </c>
      <c r="AY316" s="14" t="s">
        <v>127</v>
      </c>
      <c r="BE316" s="212">
        <f>IF(N316="základní",J316,0)</f>
        <v>24.199999999999999</v>
      </c>
      <c r="BF316" s="212">
        <f>IF(N316="snížená",J316,0)</f>
        <v>0</v>
      </c>
      <c r="BG316" s="212">
        <f>IF(N316="zákl. přenesená",J316,0)</f>
        <v>0</v>
      </c>
      <c r="BH316" s="212">
        <f>IF(N316="sníž. přenesená",J316,0)</f>
        <v>0</v>
      </c>
      <c r="BI316" s="212">
        <f>IF(N316="nulová",J316,0)</f>
        <v>0</v>
      </c>
      <c r="BJ316" s="14" t="s">
        <v>78</v>
      </c>
      <c r="BK316" s="212">
        <f>ROUND(I316*H316,2)</f>
        <v>24.199999999999999</v>
      </c>
      <c r="BL316" s="14" t="s">
        <v>234</v>
      </c>
      <c r="BM316" s="211" t="s">
        <v>1004</v>
      </c>
    </row>
    <row r="317" s="2" customFormat="1" ht="24.15" customHeight="1">
      <c r="A317" s="29"/>
      <c r="B317" s="30"/>
      <c r="C317" s="217" t="s">
        <v>1005</v>
      </c>
      <c r="D317" s="217" t="s">
        <v>227</v>
      </c>
      <c r="E317" s="218" t="s">
        <v>1006</v>
      </c>
      <c r="F317" s="219" t="s">
        <v>1007</v>
      </c>
      <c r="G317" s="220" t="s">
        <v>138</v>
      </c>
      <c r="H317" s="221">
        <v>1</v>
      </c>
      <c r="I317" s="222">
        <v>37.399999999999999</v>
      </c>
      <c r="J317" s="222">
        <f>ROUND(I317*H317,2)</f>
        <v>37.399999999999999</v>
      </c>
      <c r="K317" s="223"/>
      <c r="L317" s="224"/>
      <c r="M317" s="225" t="s">
        <v>1</v>
      </c>
      <c r="N317" s="226" t="s">
        <v>35</v>
      </c>
      <c r="O317" s="209">
        <v>0</v>
      </c>
      <c r="P317" s="209">
        <f>O317*H317</f>
        <v>0</v>
      </c>
      <c r="Q317" s="209">
        <v>0</v>
      </c>
      <c r="R317" s="209">
        <f>Q317*H317</f>
        <v>0</v>
      </c>
      <c r="S317" s="209">
        <v>0</v>
      </c>
      <c r="T317" s="210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211" t="s">
        <v>234</v>
      </c>
      <c r="AT317" s="211" t="s">
        <v>227</v>
      </c>
      <c r="AU317" s="211" t="s">
        <v>70</v>
      </c>
      <c r="AY317" s="14" t="s">
        <v>127</v>
      </c>
      <c r="BE317" s="212">
        <f>IF(N317="základní",J317,0)</f>
        <v>37.399999999999999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4" t="s">
        <v>78</v>
      </c>
      <c r="BK317" s="212">
        <f>ROUND(I317*H317,2)</f>
        <v>37.399999999999999</v>
      </c>
      <c r="BL317" s="14" t="s">
        <v>234</v>
      </c>
      <c r="BM317" s="211" t="s">
        <v>1008</v>
      </c>
    </row>
    <row r="318" s="2" customFormat="1" ht="33" customHeight="1">
      <c r="A318" s="29"/>
      <c r="B318" s="30"/>
      <c r="C318" s="217" t="s">
        <v>1009</v>
      </c>
      <c r="D318" s="217" t="s">
        <v>227</v>
      </c>
      <c r="E318" s="218" t="s">
        <v>1010</v>
      </c>
      <c r="F318" s="219" t="s">
        <v>1011</v>
      </c>
      <c r="G318" s="220" t="s">
        <v>138</v>
      </c>
      <c r="H318" s="221">
        <v>1</v>
      </c>
      <c r="I318" s="222">
        <v>759</v>
      </c>
      <c r="J318" s="222">
        <f>ROUND(I318*H318,2)</f>
        <v>759</v>
      </c>
      <c r="K318" s="223"/>
      <c r="L318" s="224"/>
      <c r="M318" s="225" t="s">
        <v>1</v>
      </c>
      <c r="N318" s="226" t="s">
        <v>35</v>
      </c>
      <c r="O318" s="209">
        <v>0</v>
      </c>
      <c r="P318" s="209">
        <f>O318*H318</f>
        <v>0</v>
      </c>
      <c r="Q318" s="209">
        <v>0</v>
      </c>
      <c r="R318" s="209">
        <f>Q318*H318</f>
        <v>0</v>
      </c>
      <c r="S318" s="209">
        <v>0</v>
      </c>
      <c r="T318" s="210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211" t="s">
        <v>234</v>
      </c>
      <c r="AT318" s="211" t="s">
        <v>227</v>
      </c>
      <c r="AU318" s="211" t="s">
        <v>70</v>
      </c>
      <c r="AY318" s="14" t="s">
        <v>127</v>
      </c>
      <c r="BE318" s="212">
        <f>IF(N318="základní",J318,0)</f>
        <v>759</v>
      </c>
      <c r="BF318" s="212">
        <f>IF(N318="snížená",J318,0)</f>
        <v>0</v>
      </c>
      <c r="BG318" s="212">
        <f>IF(N318="zákl. přenesená",J318,0)</f>
        <v>0</v>
      </c>
      <c r="BH318" s="212">
        <f>IF(N318="sníž. přenesená",J318,0)</f>
        <v>0</v>
      </c>
      <c r="BI318" s="212">
        <f>IF(N318="nulová",J318,0)</f>
        <v>0</v>
      </c>
      <c r="BJ318" s="14" t="s">
        <v>78</v>
      </c>
      <c r="BK318" s="212">
        <f>ROUND(I318*H318,2)</f>
        <v>759</v>
      </c>
      <c r="BL318" s="14" t="s">
        <v>234</v>
      </c>
      <c r="BM318" s="211" t="s">
        <v>1012</v>
      </c>
    </row>
    <row r="319" s="2" customFormat="1" ht="33" customHeight="1">
      <c r="A319" s="29"/>
      <c r="B319" s="30"/>
      <c r="C319" s="217" t="s">
        <v>1013</v>
      </c>
      <c r="D319" s="217" t="s">
        <v>227</v>
      </c>
      <c r="E319" s="218" t="s">
        <v>1014</v>
      </c>
      <c r="F319" s="219" t="s">
        <v>1015</v>
      </c>
      <c r="G319" s="220" t="s">
        <v>138</v>
      </c>
      <c r="H319" s="221">
        <v>1</v>
      </c>
      <c r="I319" s="222">
        <v>803</v>
      </c>
      <c r="J319" s="222">
        <f>ROUND(I319*H319,2)</f>
        <v>803</v>
      </c>
      <c r="K319" s="223"/>
      <c r="L319" s="224"/>
      <c r="M319" s="225" t="s">
        <v>1</v>
      </c>
      <c r="N319" s="226" t="s">
        <v>35</v>
      </c>
      <c r="O319" s="209">
        <v>0</v>
      </c>
      <c r="P319" s="209">
        <f>O319*H319</f>
        <v>0</v>
      </c>
      <c r="Q319" s="209">
        <v>0</v>
      </c>
      <c r="R319" s="209">
        <f>Q319*H319</f>
        <v>0</v>
      </c>
      <c r="S319" s="209">
        <v>0</v>
      </c>
      <c r="T319" s="210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211" t="s">
        <v>234</v>
      </c>
      <c r="AT319" s="211" t="s">
        <v>227</v>
      </c>
      <c r="AU319" s="211" t="s">
        <v>70</v>
      </c>
      <c r="AY319" s="14" t="s">
        <v>127</v>
      </c>
      <c r="BE319" s="212">
        <f>IF(N319="základní",J319,0)</f>
        <v>803</v>
      </c>
      <c r="BF319" s="212">
        <f>IF(N319="snížená",J319,0)</f>
        <v>0</v>
      </c>
      <c r="BG319" s="212">
        <f>IF(N319="zákl. přenesená",J319,0)</f>
        <v>0</v>
      </c>
      <c r="BH319" s="212">
        <f>IF(N319="sníž. přenesená",J319,0)</f>
        <v>0</v>
      </c>
      <c r="BI319" s="212">
        <f>IF(N319="nulová",J319,0)</f>
        <v>0</v>
      </c>
      <c r="BJ319" s="14" t="s">
        <v>78</v>
      </c>
      <c r="BK319" s="212">
        <f>ROUND(I319*H319,2)</f>
        <v>803</v>
      </c>
      <c r="BL319" s="14" t="s">
        <v>234</v>
      </c>
      <c r="BM319" s="211" t="s">
        <v>1016</v>
      </c>
    </row>
    <row r="320" s="2" customFormat="1" ht="33" customHeight="1">
      <c r="A320" s="29"/>
      <c r="B320" s="30"/>
      <c r="C320" s="217" t="s">
        <v>1017</v>
      </c>
      <c r="D320" s="217" t="s">
        <v>227</v>
      </c>
      <c r="E320" s="218" t="s">
        <v>1018</v>
      </c>
      <c r="F320" s="219" t="s">
        <v>1019</v>
      </c>
      <c r="G320" s="220" t="s">
        <v>138</v>
      </c>
      <c r="H320" s="221">
        <v>1</v>
      </c>
      <c r="I320" s="222">
        <v>1070</v>
      </c>
      <c r="J320" s="222">
        <f>ROUND(I320*H320,2)</f>
        <v>1070</v>
      </c>
      <c r="K320" s="223"/>
      <c r="L320" s="224"/>
      <c r="M320" s="225" t="s">
        <v>1</v>
      </c>
      <c r="N320" s="226" t="s">
        <v>35</v>
      </c>
      <c r="O320" s="209">
        <v>0</v>
      </c>
      <c r="P320" s="209">
        <f>O320*H320</f>
        <v>0</v>
      </c>
      <c r="Q320" s="209">
        <v>0</v>
      </c>
      <c r="R320" s="209">
        <f>Q320*H320</f>
        <v>0</v>
      </c>
      <c r="S320" s="209">
        <v>0</v>
      </c>
      <c r="T320" s="210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211" t="s">
        <v>234</v>
      </c>
      <c r="AT320" s="211" t="s">
        <v>227</v>
      </c>
      <c r="AU320" s="211" t="s">
        <v>70</v>
      </c>
      <c r="AY320" s="14" t="s">
        <v>127</v>
      </c>
      <c r="BE320" s="212">
        <f>IF(N320="základní",J320,0)</f>
        <v>1070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4" t="s">
        <v>78</v>
      </c>
      <c r="BK320" s="212">
        <f>ROUND(I320*H320,2)</f>
        <v>1070</v>
      </c>
      <c r="BL320" s="14" t="s">
        <v>234</v>
      </c>
      <c r="BM320" s="211" t="s">
        <v>1020</v>
      </c>
    </row>
    <row r="321" s="2" customFormat="1" ht="21.75" customHeight="1">
      <c r="A321" s="29"/>
      <c r="B321" s="30"/>
      <c r="C321" s="217" t="s">
        <v>1021</v>
      </c>
      <c r="D321" s="217" t="s">
        <v>227</v>
      </c>
      <c r="E321" s="218" t="s">
        <v>1022</v>
      </c>
      <c r="F321" s="219" t="s">
        <v>1023</v>
      </c>
      <c r="G321" s="220" t="s">
        <v>138</v>
      </c>
      <c r="H321" s="221">
        <v>1</v>
      </c>
      <c r="I321" s="222">
        <v>270</v>
      </c>
      <c r="J321" s="222">
        <f>ROUND(I321*H321,2)</f>
        <v>270</v>
      </c>
      <c r="K321" s="223"/>
      <c r="L321" s="224"/>
      <c r="M321" s="225" t="s">
        <v>1</v>
      </c>
      <c r="N321" s="226" t="s">
        <v>35</v>
      </c>
      <c r="O321" s="209">
        <v>0</v>
      </c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211" t="s">
        <v>234</v>
      </c>
      <c r="AT321" s="211" t="s">
        <v>227</v>
      </c>
      <c r="AU321" s="211" t="s">
        <v>70</v>
      </c>
      <c r="AY321" s="14" t="s">
        <v>127</v>
      </c>
      <c r="BE321" s="212">
        <f>IF(N321="základní",J321,0)</f>
        <v>270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4" t="s">
        <v>78</v>
      </c>
      <c r="BK321" s="212">
        <f>ROUND(I321*H321,2)</f>
        <v>270</v>
      </c>
      <c r="BL321" s="14" t="s">
        <v>234</v>
      </c>
      <c r="BM321" s="211" t="s">
        <v>1024</v>
      </c>
    </row>
    <row r="322" s="2" customFormat="1" ht="16.5" customHeight="1">
      <c r="A322" s="29"/>
      <c r="B322" s="30"/>
      <c r="C322" s="217" t="s">
        <v>1025</v>
      </c>
      <c r="D322" s="217" t="s">
        <v>227</v>
      </c>
      <c r="E322" s="218" t="s">
        <v>1026</v>
      </c>
      <c r="F322" s="219" t="s">
        <v>1027</v>
      </c>
      <c r="G322" s="220" t="s">
        <v>138</v>
      </c>
      <c r="H322" s="221">
        <v>1</v>
      </c>
      <c r="I322" s="222">
        <v>1990</v>
      </c>
      <c r="J322" s="222">
        <f>ROUND(I322*H322,2)</f>
        <v>1990</v>
      </c>
      <c r="K322" s="223"/>
      <c r="L322" s="224"/>
      <c r="M322" s="225" t="s">
        <v>1</v>
      </c>
      <c r="N322" s="226" t="s">
        <v>35</v>
      </c>
      <c r="O322" s="209">
        <v>0</v>
      </c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211" t="s">
        <v>234</v>
      </c>
      <c r="AT322" s="211" t="s">
        <v>227</v>
      </c>
      <c r="AU322" s="211" t="s">
        <v>70</v>
      </c>
      <c r="AY322" s="14" t="s">
        <v>127</v>
      </c>
      <c r="BE322" s="212">
        <f>IF(N322="základní",J322,0)</f>
        <v>1990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4" t="s">
        <v>78</v>
      </c>
      <c r="BK322" s="212">
        <f>ROUND(I322*H322,2)</f>
        <v>1990</v>
      </c>
      <c r="BL322" s="14" t="s">
        <v>234</v>
      </c>
      <c r="BM322" s="211" t="s">
        <v>1028</v>
      </c>
    </row>
    <row r="323" s="2" customFormat="1" ht="24.15" customHeight="1">
      <c r="A323" s="29"/>
      <c r="B323" s="30"/>
      <c r="C323" s="217" t="s">
        <v>1029</v>
      </c>
      <c r="D323" s="217" t="s">
        <v>227</v>
      </c>
      <c r="E323" s="218" t="s">
        <v>1030</v>
      </c>
      <c r="F323" s="219" t="s">
        <v>1031</v>
      </c>
      <c r="G323" s="220" t="s">
        <v>138</v>
      </c>
      <c r="H323" s="221">
        <v>1</v>
      </c>
      <c r="I323" s="222">
        <v>1000</v>
      </c>
      <c r="J323" s="222">
        <f>ROUND(I323*H323,2)</f>
        <v>1000</v>
      </c>
      <c r="K323" s="223"/>
      <c r="L323" s="224"/>
      <c r="M323" s="225" t="s">
        <v>1</v>
      </c>
      <c r="N323" s="226" t="s">
        <v>35</v>
      </c>
      <c r="O323" s="209">
        <v>0</v>
      </c>
      <c r="P323" s="209">
        <f>O323*H323</f>
        <v>0</v>
      </c>
      <c r="Q323" s="209">
        <v>0</v>
      </c>
      <c r="R323" s="209">
        <f>Q323*H323</f>
        <v>0</v>
      </c>
      <c r="S323" s="209">
        <v>0</v>
      </c>
      <c r="T323" s="210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211" t="s">
        <v>234</v>
      </c>
      <c r="AT323" s="211" t="s">
        <v>227</v>
      </c>
      <c r="AU323" s="211" t="s">
        <v>70</v>
      </c>
      <c r="AY323" s="14" t="s">
        <v>127</v>
      </c>
      <c r="BE323" s="212">
        <f>IF(N323="základní",J323,0)</f>
        <v>1000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4" t="s">
        <v>78</v>
      </c>
      <c r="BK323" s="212">
        <f>ROUND(I323*H323,2)</f>
        <v>1000</v>
      </c>
      <c r="BL323" s="14" t="s">
        <v>234</v>
      </c>
      <c r="BM323" s="211" t="s">
        <v>1032</v>
      </c>
    </row>
    <row r="324" s="2" customFormat="1" ht="24.15" customHeight="1">
      <c r="A324" s="29"/>
      <c r="B324" s="30"/>
      <c r="C324" s="217" t="s">
        <v>234</v>
      </c>
      <c r="D324" s="217" t="s">
        <v>227</v>
      </c>
      <c r="E324" s="218" t="s">
        <v>1033</v>
      </c>
      <c r="F324" s="219" t="s">
        <v>1034</v>
      </c>
      <c r="G324" s="220" t="s">
        <v>138</v>
      </c>
      <c r="H324" s="221">
        <v>1</v>
      </c>
      <c r="I324" s="222">
        <v>400</v>
      </c>
      <c r="J324" s="222">
        <f>ROUND(I324*H324,2)</f>
        <v>400</v>
      </c>
      <c r="K324" s="223"/>
      <c r="L324" s="224"/>
      <c r="M324" s="225" t="s">
        <v>1</v>
      </c>
      <c r="N324" s="226" t="s">
        <v>35</v>
      </c>
      <c r="O324" s="209">
        <v>0</v>
      </c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211" t="s">
        <v>234</v>
      </c>
      <c r="AT324" s="211" t="s">
        <v>227</v>
      </c>
      <c r="AU324" s="211" t="s">
        <v>70</v>
      </c>
      <c r="AY324" s="14" t="s">
        <v>127</v>
      </c>
      <c r="BE324" s="212">
        <f>IF(N324="základní",J324,0)</f>
        <v>400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14" t="s">
        <v>78</v>
      </c>
      <c r="BK324" s="212">
        <f>ROUND(I324*H324,2)</f>
        <v>400</v>
      </c>
      <c r="BL324" s="14" t="s">
        <v>234</v>
      </c>
      <c r="BM324" s="211" t="s">
        <v>1035</v>
      </c>
    </row>
    <row r="325" s="2" customFormat="1" ht="24.15" customHeight="1">
      <c r="A325" s="29"/>
      <c r="B325" s="30"/>
      <c r="C325" s="217" t="s">
        <v>1036</v>
      </c>
      <c r="D325" s="217" t="s">
        <v>227</v>
      </c>
      <c r="E325" s="218" t="s">
        <v>1037</v>
      </c>
      <c r="F325" s="219" t="s">
        <v>1038</v>
      </c>
      <c r="G325" s="220" t="s">
        <v>138</v>
      </c>
      <c r="H325" s="221">
        <v>1</v>
      </c>
      <c r="I325" s="222">
        <v>150</v>
      </c>
      <c r="J325" s="222">
        <f>ROUND(I325*H325,2)</f>
        <v>150</v>
      </c>
      <c r="K325" s="223"/>
      <c r="L325" s="224"/>
      <c r="M325" s="225" t="s">
        <v>1</v>
      </c>
      <c r="N325" s="226" t="s">
        <v>35</v>
      </c>
      <c r="O325" s="209">
        <v>0</v>
      </c>
      <c r="P325" s="209">
        <f>O325*H325</f>
        <v>0</v>
      </c>
      <c r="Q325" s="209">
        <v>0</v>
      </c>
      <c r="R325" s="209">
        <f>Q325*H325</f>
        <v>0</v>
      </c>
      <c r="S325" s="209">
        <v>0</v>
      </c>
      <c r="T325" s="210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11" t="s">
        <v>234</v>
      </c>
      <c r="AT325" s="211" t="s">
        <v>227</v>
      </c>
      <c r="AU325" s="211" t="s">
        <v>70</v>
      </c>
      <c r="AY325" s="14" t="s">
        <v>127</v>
      </c>
      <c r="BE325" s="212">
        <f>IF(N325="základní",J325,0)</f>
        <v>150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4" t="s">
        <v>78</v>
      </c>
      <c r="BK325" s="212">
        <f>ROUND(I325*H325,2)</f>
        <v>150</v>
      </c>
      <c r="BL325" s="14" t="s">
        <v>234</v>
      </c>
      <c r="BM325" s="211" t="s">
        <v>1039</v>
      </c>
    </row>
    <row r="326" s="2" customFormat="1" ht="24.15" customHeight="1">
      <c r="A326" s="29"/>
      <c r="B326" s="30"/>
      <c r="C326" s="217" t="s">
        <v>1040</v>
      </c>
      <c r="D326" s="217" t="s">
        <v>227</v>
      </c>
      <c r="E326" s="218" t="s">
        <v>1041</v>
      </c>
      <c r="F326" s="219" t="s">
        <v>1042</v>
      </c>
      <c r="G326" s="220" t="s">
        <v>138</v>
      </c>
      <c r="H326" s="221">
        <v>1</v>
      </c>
      <c r="I326" s="222">
        <v>700</v>
      </c>
      <c r="J326" s="222">
        <f>ROUND(I326*H326,2)</f>
        <v>700</v>
      </c>
      <c r="K326" s="223"/>
      <c r="L326" s="224"/>
      <c r="M326" s="225" t="s">
        <v>1</v>
      </c>
      <c r="N326" s="226" t="s">
        <v>35</v>
      </c>
      <c r="O326" s="209">
        <v>0</v>
      </c>
      <c r="P326" s="209">
        <f>O326*H326</f>
        <v>0</v>
      </c>
      <c r="Q326" s="209">
        <v>0</v>
      </c>
      <c r="R326" s="209">
        <f>Q326*H326</f>
        <v>0</v>
      </c>
      <c r="S326" s="209">
        <v>0</v>
      </c>
      <c r="T326" s="210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211" t="s">
        <v>234</v>
      </c>
      <c r="AT326" s="211" t="s">
        <v>227</v>
      </c>
      <c r="AU326" s="211" t="s">
        <v>70</v>
      </c>
      <c r="AY326" s="14" t="s">
        <v>127</v>
      </c>
      <c r="BE326" s="212">
        <f>IF(N326="základní",J326,0)</f>
        <v>700</v>
      </c>
      <c r="BF326" s="212">
        <f>IF(N326="snížená",J326,0)</f>
        <v>0</v>
      </c>
      <c r="BG326" s="212">
        <f>IF(N326="zákl. přenesená",J326,0)</f>
        <v>0</v>
      </c>
      <c r="BH326" s="212">
        <f>IF(N326="sníž. přenesená",J326,0)</f>
        <v>0</v>
      </c>
      <c r="BI326" s="212">
        <f>IF(N326="nulová",J326,0)</f>
        <v>0</v>
      </c>
      <c r="BJ326" s="14" t="s">
        <v>78</v>
      </c>
      <c r="BK326" s="212">
        <f>ROUND(I326*H326,2)</f>
        <v>700</v>
      </c>
      <c r="BL326" s="14" t="s">
        <v>234</v>
      </c>
      <c r="BM326" s="211" t="s">
        <v>1043</v>
      </c>
    </row>
    <row r="327" s="2" customFormat="1" ht="24.15" customHeight="1">
      <c r="A327" s="29"/>
      <c r="B327" s="30"/>
      <c r="C327" s="217" t="s">
        <v>1044</v>
      </c>
      <c r="D327" s="217" t="s">
        <v>227</v>
      </c>
      <c r="E327" s="218" t="s">
        <v>1045</v>
      </c>
      <c r="F327" s="219" t="s">
        <v>1046</v>
      </c>
      <c r="G327" s="220" t="s">
        <v>138</v>
      </c>
      <c r="H327" s="221">
        <v>1</v>
      </c>
      <c r="I327" s="222">
        <v>200</v>
      </c>
      <c r="J327" s="222">
        <f>ROUND(I327*H327,2)</f>
        <v>200</v>
      </c>
      <c r="K327" s="223"/>
      <c r="L327" s="224"/>
      <c r="M327" s="225" t="s">
        <v>1</v>
      </c>
      <c r="N327" s="226" t="s">
        <v>35</v>
      </c>
      <c r="O327" s="209">
        <v>0</v>
      </c>
      <c r="P327" s="209">
        <f>O327*H327</f>
        <v>0</v>
      </c>
      <c r="Q327" s="209">
        <v>0</v>
      </c>
      <c r="R327" s="209">
        <f>Q327*H327</f>
        <v>0</v>
      </c>
      <c r="S327" s="209">
        <v>0</v>
      </c>
      <c r="T327" s="210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211" t="s">
        <v>234</v>
      </c>
      <c r="AT327" s="211" t="s">
        <v>227</v>
      </c>
      <c r="AU327" s="211" t="s">
        <v>70</v>
      </c>
      <c r="AY327" s="14" t="s">
        <v>127</v>
      </c>
      <c r="BE327" s="212">
        <f>IF(N327="základní",J327,0)</f>
        <v>200</v>
      </c>
      <c r="BF327" s="212">
        <f>IF(N327="snížená",J327,0)</f>
        <v>0</v>
      </c>
      <c r="BG327" s="212">
        <f>IF(N327="zákl. přenesená",J327,0)</f>
        <v>0</v>
      </c>
      <c r="BH327" s="212">
        <f>IF(N327="sníž. přenesená",J327,0)</f>
        <v>0</v>
      </c>
      <c r="BI327" s="212">
        <f>IF(N327="nulová",J327,0)</f>
        <v>0</v>
      </c>
      <c r="BJ327" s="14" t="s">
        <v>78</v>
      </c>
      <c r="BK327" s="212">
        <f>ROUND(I327*H327,2)</f>
        <v>200</v>
      </c>
      <c r="BL327" s="14" t="s">
        <v>234</v>
      </c>
      <c r="BM327" s="211" t="s">
        <v>1047</v>
      </c>
    </row>
    <row r="328" s="2" customFormat="1" ht="24.15" customHeight="1">
      <c r="A328" s="29"/>
      <c r="B328" s="30"/>
      <c r="C328" s="217" t="s">
        <v>1048</v>
      </c>
      <c r="D328" s="217" t="s">
        <v>227</v>
      </c>
      <c r="E328" s="218" t="s">
        <v>1049</v>
      </c>
      <c r="F328" s="219" t="s">
        <v>1050</v>
      </c>
      <c r="G328" s="220" t="s">
        <v>138</v>
      </c>
      <c r="H328" s="221">
        <v>1</v>
      </c>
      <c r="I328" s="222">
        <v>410</v>
      </c>
      <c r="J328" s="222">
        <f>ROUND(I328*H328,2)</f>
        <v>410</v>
      </c>
      <c r="K328" s="223"/>
      <c r="L328" s="224"/>
      <c r="M328" s="225" t="s">
        <v>1</v>
      </c>
      <c r="N328" s="226" t="s">
        <v>35</v>
      </c>
      <c r="O328" s="209">
        <v>0</v>
      </c>
      <c r="P328" s="209">
        <f>O328*H328</f>
        <v>0</v>
      </c>
      <c r="Q328" s="209">
        <v>0</v>
      </c>
      <c r="R328" s="209">
        <f>Q328*H328</f>
        <v>0</v>
      </c>
      <c r="S328" s="209">
        <v>0</v>
      </c>
      <c r="T328" s="210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211" t="s">
        <v>234</v>
      </c>
      <c r="AT328" s="211" t="s">
        <v>227</v>
      </c>
      <c r="AU328" s="211" t="s">
        <v>70</v>
      </c>
      <c r="AY328" s="14" t="s">
        <v>127</v>
      </c>
      <c r="BE328" s="212">
        <f>IF(N328="základní",J328,0)</f>
        <v>410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4" t="s">
        <v>78</v>
      </c>
      <c r="BK328" s="212">
        <f>ROUND(I328*H328,2)</f>
        <v>410</v>
      </c>
      <c r="BL328" s="14" t="s">
        <v>234</v>
      </c>
      <c r="BM328" s="211" t="s">
        <v>1051</v>
      </c>
    </row>
    <row r="329" s="2" customFormat="1" ht="24.15" customHeight="1">
      <c r="A329" s="29"/>
      <c r="B329" s="30"/>
      <c r="C329" s="217" t="s">
        <v>1052</v>
      </c>
      <c r="D329" s="217" t="s">
        <v>227</v>
      </c>
      <c r="E329" s="218" t="s">
        <v>1053</v>
      </c>
      <c r="F329" s="219" t="s">
        <v>1054</v>
      </c>
      <c r="G329" s="220" t="s">
        <v>138</v>
      </c>
      <c r="H329" s="221">
        <v>1</v>
      </c>
      <c r="I329" s="222">
        <v>910</v>
      </c>
      <c r="J329" s="222">
        <f>ROUND(I329*H329,2)</f>
        <v>910</v>
      </c>
      <c r="K329" s="223"/>
      <c r="L329" s="224"/>
      <c r="M329" s="225" t="s">
        <v>1</v>
      </c>
      <c r="N329" s="226" t="s">
        <v>35</v>
      </c>
      <c r="O329" s="209">
        <v>0</v>
      </c>
      <c r="P329" s="209">
        <f>O329*H329</f>
        <v>0</v>
      </c>
      <c r="Q329" s="209">
        <v>0</v>
      </c>
      <c r="R329" s="209">
        <f>Q329*H329</f>
        <v>0</v>
      </c>
      <c r="S329" s="209">
        <v>0</v>
      </c>
      <c r="T329" s="210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211" t="s">
        <v>234</v>
      </c>
      <c r="AT329" s="211" t="s">
        <v>227</v>
      </c>
      <c r="AU329" s="211" t="s">
        <v>70</v>
      </c>
      <c r="AY329" s="14" t="s">
        <v>127</v>
      </c>
      <c r="BE329" s="212">
        <f>IF(N329="základní",J329,0)</f>
        <v>910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14" t="s">
        <v>78</v>
      </c>
      <c r="BK329" s="212">
        <f>ROUND(I329*H329,2)</f>
        <v>910</v>
      </c>
      <c r="BL329" s="14" t="s">
        <v>234</v>
      </c>
      <c r="BM329" s="211" t="s">
        <v>1055</v>
      </c>
    </row>
    <row r="330" s="2" customFormat="1" ht="24.15" customHeight="1">
      <c r="A330" s="29"/>
      <c r="B330" s="30"/>
      <c r="C330" s="217" t="s">
        <v>1056</v>
      </c>
      <c r="D330" s="217" t="s">
        <v>227</v>
      </c>
      <c r="E330" s="218" t="s">
        <v>1057</v>
      </c>
      <c r="F330" s="219" t="s">
        <v>1058</v>
      </c>
      <c r="G330" s="220" t="s">
        <v>138</v>
      </c>
      <c r="H330" s="221">
        <v>1</v>
      </c>
      <c r="I330" s="222">
        <v>1300</v>
      </c>
      <c r="J330" s="222">
        <f>ROUND(I330*H330,2)</f>
        <v>1300</v>
      </c>
      <c r="K330" s="223"/>
      <c r="L330" s="224"/>
      <c r="M330" s="225" t="s">
        <v>1</v>
      </c>
      <c r="N330" s="226" t="s">
        <v>35</v>
      </c>
      <c r="O330" s="209">
        <v>0</v>
      </c>
      <c r="P330" s="209">
        <f>O330*H330</f>
        <v>0</v>
      </c>
      <c r="Q330" s="209">
        <v>0</v>
      </c>
      <c r="R330" s="209">
        <f>Q330*H330</f>
        <v>0</v>
      </c>
      <c r="S330" s="209">
        <v>0</v>
      </c>
      <c r="T330" s="210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211" t="s">
        <v>234</v>
      </c>
      <c r="AT330" s="211" t="s">
        <v>227</v>
      </c>
      <c r="AU330" s="211" t="s">
        <v>70</v>
      </c>
      <c r="AY330" s="14" t="s">
        <v>127</v>
      </c>
      <c r="BE330" s="212">
        <f>IF(N330="základní",J330,0)</f>
        <v>1300</v>
      </c>
      <c r="BF330" s="212">
        <f>IF(N330="snížená",J330,0)</f>
        <v>0</v>
      </c>
      <c r="BG330" s="212">
        <f>IF(N330="zákl. přenesená",J330,0)</f>
        <v>0</v>
      </c>
      <c r="BH330" s="212">
        <f>IF(N330="sníž. přenesená",J330,0)</f>
        <v>0</v>
      </c>
      <c r="BI330" s="212">
        <f>IF(N330="nulová",J330,0)</f>
        <v>0</v>
      </c>
      <c r="BJ330" s="14" t="s">
        <v>78</v>
      </c>
      <c r="BK330" s="212">
        <f>ROUND(I330*H330,2)</f>
        <v>1300</v>
      </c>
      <c r="BL330" s="14" t="s">
        <v>234</v>
      </c>
      <c r="BM330" s="211" t="s">
        <v>1059</v>
      </c>
    </row>
    <row r="331" s="2" customFormat="1" ht="24.15" customHeight="1">
      <c r="A331" s="29"/>
      <c r="B331" s="30"/>
      <c r="C331" s="217" t="s">
        <v>1060</v>
      </c>
      <c r="D331" s="217" t="s">
        <v>227</v>
      </c>
      <c r="E331" s="218" t="s">
        <v>1061</v>
      </c>
      <c r="F331" s="219" t="s">
        <v>1062</v>
      </c>
      <c r="G331" s="220" t="s">
        <v>138</v>
      </c>
      <c r="H331" s="221">
        <v>1</v>
      </c>
      <c r="I331" s="222">
        <v>2100</v>
      </c>
      <c r="J331" s="222">
        <f>ROUND(I331*H331,2)</f>
        <v>2100</v>
      </c>
      <c r="K331" s="223"/>
      <c r="L331" s="224"/>
      <c r="M331" s="225" t="s">
        <v>1</v>
      </c>
      <c r="N331" s="226" t="s">
        <v>35</v>
      </c>
      <c r="O331" s="209">
        <v>0</v>
      </c>
      <c r="P331" s="209">
        <f>O331*H331</f>
        <v>0</v>
      </c>
      <c r="Q331" s="209">
        <v>0</v>
      </c>
      <c r="R331" s="209">
        <f>Q331*H331</f>
        <v>0</v>
      </c>
      <c r="S331" s="209">
        <v>0</v>
      </c>
      <c r="T331" s="210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211" t="s">
        <v>234</v>
      </c>
      <c r="AT331" s="211" t="s">
        <v>227</v>
      </c>
      <c r="AU331" s="211" t="s">
        <v>70</v>
      </c>
      <c r="AY331" s="14" t="s">
        <v>127</v>
      </c>
      <c r="BE331" s="212">
        <f>IF(N331="základní",J331,0)</f>
        <v>2100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14" t="s">
        <v>78</v>
      </c>
      <c r="BK331" s="212">
        <f>ROUND(I331*H331,2)</f>
        <v>2100</v>
      </c>
      <c r="BL331" s="14" t="s">
        <v>234</v>
      </c>
      <c r="BM331" s="211" t="s">
        <v>1063</v>
      </c>
    </row>
    <row r="332" s="2" customFormat="1" ht="37.8" customHeight="1">
      <c r="A332" s="29"/>
      <c r="B332" s="30"/>
      <c r="C332" s="217" t="s">
        <v>1064</v>
      </c>
      <c r="D332" s="217" t="s">
        <v>227</v>
      </c>
      <c r="E332" s="218" t="s">
        <v>1065</v>
      </c>
      <c r="F332" s="219" t="s">
        <v>1066</v>
      </c>
      <c r="G332" s="220" t="s">
        <v>138</v>
      </c>
      <c r="H332" s="221">
        <v>1</v>
      </c>
      <c r="I332" s="222">
        <v>6000</v>
      </c>
      <c r="J332" s="222">
        <f>ROUND(I332*H332,2)</f>
        <v>6000</v>
      </c>
      <c r="K332" s="223"/>
      <c r="L332" s="224"/>
      <c r="M332" s="225" t="s">
        <v>1</v>
      </c>
      <c r="N332" s="226" t="s">
        <v>35</v>
      </c>
      <c r="O332" s="209">
        <v>0</v>
      </c>
      <c r="P332" s="209">
        <f>O332*H332</f>
        <v>0</v>
      </c>
      <c r="Q332" s="209">
        <v>0</v>
      </c>
      <c r="R332" s="209">
        <f>Q332*H332</f>
        <v>0</v>
      </c>
      <c r="S332" s="209">
        <v>0</v>
      </c>
      <c r="T332" s="210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211" t="s">
        <v>234</v>
      </c>
      <c r="AT332" s="211" t="s">
        <v>227</v>
      </c>
      <c r="AU332" s="211" t="s">
        <v>70</v>
      </c>
      <c r="AY332" s="14" t="s">
        <v>127</v>
      </c>
      <c r="BE332" s="212">
        <f>IF(N332="základní",J332,0)</f>
        <v>6000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4" t="s">
        <v>78</v>
      </c>
      <c r="BK332" s="212">
        <f>ROUND(I332*H332,2)</f>
        <v>6000</v>
      </c>
      <c r="BL332" s="14" t="s">
        <v>234</v>
      </c>
      <c r="BM332" s="211" t="s">
        <v>1067</v>
      </c>
    </row>
    <row r="333" s="2" customFormat="1" ht="37.8" customHeight="1">
      <c r="A333" s="29"/>
      <c r="B333" s="30"/>
      <c r="C333" s="217" t="s">
        <v>1068</v>
      </c>
      <c r="D333" s="217" t="s">
        <v>227</v>
      </c>
      <c r="E333" s="218" t="s">
        <v>1069</v>
      </c>
      <c r="F333" s="219" t="s">
        <v>1070</v>
      </c>
      <c r="G333" s="220" t="s">
        <v>138</v>
      </c>
      <c r="H333" s="221">
        <v>1</v>
      </c>
      <c r="I333" s="222">
        <v>7630</v>
      </c>
      <c r="J333" s="222">
        <f>ROUND(I333*H333,2)</f>
        <v>7630</v>
      </c>
      <c r="K333" s="223"/>
      <c r="L333" s="224"/>
      <c r="M333" s="225" t="s">
        <v>1</v>
      </c>
      <c r="N333" s="226" t="s">
        <v>35</v>
      </c>
      <c r="O333" s="209">
        <v>0</v>
      </c>
      <c r="P333" s="209">
        <f>O333*H333</f>
        <v>0</v>
      </c>
      <c r="Q333" s="209">
        <v>0</v>
      </c>
      <c r="R333" s="209">
        <f>Q333*H333</f>
        <v>0</v>
      </c>
      <c r="S333" s="209">
        <v>0</v>
      </c>
      <c r="T333" s="210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211" t="s">
        <v>234</v>
      </c>
      <c r="AT333" s="211" t="s">
        <v>227</v>
      </c>
      <c r="AU333" s="211" t="s">
        <v>70</v>
      </c>
      <c r="AY333" s="14" t="s">
        <v>127</v>
      </c>
      <c r="BE333" s="212">
        <f>IF(N333="základní",J333,0)</f>
        <v>7630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14" t="s">
        <v>78</v>
      </c>
      <c r="BK333" s="212">
        <f>ROUND(I333*H333,2)</f>
        <v>7630</v>
      </c>
      <c r="BL333" s="14" t="s">
        <v>234</v>
      </c>
      <c r="BM333" s="211" t="s">
        <v>1071</v>
      </c>
    </row>
    <row r="334" s="2" customFormat="1" ht="16.5" customHeight="1">
      <c r="A334" s="29"/>
      <c r="B334" s="30"/>
      <c r="C334" s="217" t="s">
        <v>1072</v>
      </c>
      <c r="D334" s="217" t="s">
        <v>227</v>
      </c>
      <c r="E334" s="218" t="s">
        <v>1073</v>
      </c>
      <c r="F334" s="219" t="s">
        <v>1074</v>
      </c>
      <c r="G334" s="220" t="s">
        <v>138</v>
      </c>
      <c r="H334" s="221">
        <v>1</v>
      </c>
      <c r="I334" s="222">
        <v>6000</v>
      </c>
      <c r="J334" s="222">
        <f>ROUND(I334*H334,2)</f>
        <v>6000</v>
      </c>
      <c r="K334" s="223"/>
      <c r="L334" s="224"/>
      <c r="M334" s="225" t="s">
        <v>1</v>
      </c>
      <c r="N334" s="226" t="s">
        <v>35</v>
      </c>
      <c r="O334" s="209">
        <v>0</v>
      </c>
      <c r="P334" s="209">
        <f>O334*H334</f>
        <v>0</v>
      </c>
      <c r="Q334" s="209">
        <v>0</v>
      </c>
      <c r="R334" s="209">
        <f>Q334*H334</f>
        <v>0</v>
      </c>
      <c r="S334" s="209">
        <v>0</v>
      </c>
      <c r="T334" s="210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211" t="s">
        <v>234</v>
      </c>
      <c r="AT334" s="211" t="s">
        <v>227</v>
      </c>
      <c r="AU334" s="211" t="s">
        <v>70</v>
      </c>
      <c r="AY334" s="14" t="s">
        <v>127</v>
      </c>
      <c r="BE334" s="212">
        <f>IF(N334="základní",J334,0)</f>
        <v>6000</v>
      </c>
      <c r="BF334" s="212">
        <f>IF(N334="snížená",J334,0)</f>
        <v>0</v>
      </c>
      <c r="BG334" s="212">
        <f>IF(N334="zákl. přenesená",J334,0)</f>
        <v>0</v>
      </c>
      <c r="BH334" s="212">
        <f>IF(N334="sníž. přenesená",J334,0)</f>
        <v>0</v>
      </c>
      <c r="BI334" s="212">
        <f>IF(N334="nulová",J334,0)</f>
        <v>0</v>
      </c>
      <c r="BJ334" s="14" t="s">
        <v>78</v>
      </c>
      <c r="BK334" s="212">
        <f>ROUND(I334*H334,2)</f>
        <v>6000</v>
      </c>
      <c r="BL334" s="14" t="s">
        <v>234</v>
      </c>
      <c r="BM334" s="211" t="s">
        <v>1075</v>
      </c>
    </row>
    <row r="335" s="2" customFormat="1" ht="33" customHeight="1">
      <c r="A335" s="29"/>
      <c r="B335" s="30"/>
      <c r="C335" s="217" t="s">
        <v>1076</v>
      </c>
      <c r="D335" s="217" t="s">
        <v>227</v>
      </c>
      <c r="E335" s="218" t="s">
        <v>1077</v>
      </c>
      <c r="F335" s="219" t="s">
        <v>1078</v>
      </c>
      <c r="G335" s="220" t="s">
        <v>138</v>
      </c>
      <c r="H335" s="221">
        <v>1</v>
      </c>
      <c r="I335" s="222">
        <v>19200</v>
      </c>
      <c r="J335" s="222">
        <f>ROUND(I335*H335,2)</f>
        <v>19200</v>
      </c>
      <c r="K335" s="223"/>
      <c r="L335" s="224"/>
      <c r="M335" s="225" t="s">
        <v>1</v>
      </c>
      <c r="N335" s="226" t="s">
        <v>35</v>
      </c>
      <c r="O335" s="209">
        <v>0</v>
      </c>
      <c r="P335" s="209">
        <f>O335*H335</f>
        <v>0</v>
      </c>
      <c r="Q335" s="209">
        <v>0</v>
      </c>
      <c r="R335" s="209">
        <f>Q335*H335</f>
        <v>0</v>
      </c>
      <c r="S335" s="209">
        <v>0</v>
      </c>
      <c r="T335" s="210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211" t="s">
        <v>234</v>
      </c>
      <c r="AT335" s="211" t="s">
        <v>227</v>
      </c>
      <c r="AU335" s="211" t="s">
        <v>70</v>
      </c>
      <c r="AY335" s="14" t="s">
        <v>127</v>
      </c>
      <c r="BE335" s="212">
        <f>IF(N335="základní",J335,0)</f>
        <v>19200</v>
      </c>
      <c r="BF335" s="212">
        <f>IF(N335="snížená",J335,0)</f>
        <v>0</v>
      </c>
      <c r="BG335" s="212">
        <f>IF(N335="zákl. přenesená",J335,0)</f>
        <v>0</v>
      </c>
      <c r="BH335" s="212">
        <f>IF(N335="sníž. přenesená",J335,0)</f>
        <v>0</v>
      </c>
      <c r="BI335" s="212">
        <f>IF(N335="nulová",J335,0)</f>
        <v>0</v>
      </c>
      <c r="BJ335" s="14" t="s">
        <v>78</v>
      </c>
      <c r="BK335" s="212">
        <f>ROUND(I335*H335,2)</f>
        <v>19200</v>
      </c>
      <c r="BL335" s="14" t="s">
        <v>234</v>
      </c>
      <c r="BM335" s="211" t="s">
        <v>1079</v>
      </c>
    </row>
    <row r="336" s="2" customFormat="1" ht="24.15" customHeight="1">
      <c r="A336" s="29"/>
      <c r="B336" s="30"/>
      <c r="C336" s="217" t="s">
        <v>1080</v>
      </c>
      <c r="D336" s="217" t="s">
        <v>227</v>
      </c>
      <c r="E336" s="218" t="s">
        <v>1081</v>
      </c>
      <c r="F336" s="219" t="s">
        <v>1082</v>
      </c>
      <c r="G336" s="220" t="s">
        <v>138</v>
      </c>
      <c r="H336" s="221">
        <v>1</v>
      </c>
      <c r="I336" s="222">
        <v>14500</v>
      </c>
      <c r="J336" s="222">
        <f>ROUND(I336*H336,2)</f>
        <v>14500</v>
      </c>
      <c r="K336" s="223"/>
      <c r="L336" s="224"/>
      <c r="M336" s="225" t="s">
        <v>1</v>
      </c>
      <c r="N336" s="226" t="s">
        <v>35</v>
      </c>
      <c r="O336" s="209">
        <v>0</v>
      </c>
      <c r="P336" s="209">
        <f>O336*H336</f>
        <v>0</v>
      </c>
      <c r="Q336" s="209">
        <v>0</v>
      </c>
      <c r="R336" s="209">
        <f>Q336*H336</f>
        <v>0</v>
      </c>
      <c r="S336" s="209">
        <v>0</v>
      </c>
      <c r="T336" s="210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211" t="s">
        <v>234</v>
      </c>
      <c r="AT336" s="211" t="s">
        <v>227</v>
      </c>
      <c r="AU336" s="211" t="s">
        <v>70</v>
      </c>
      <c r="AY336" s="14" t="s">
        <v>127</v>
      </c>
      <c r="BE336" s="212">
        <f>IF(N336="základní",J336,0)</f>
        <v>14500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14" t="s">
        <v>78</v>
      </c>
      <c r="BK336" s="212">
        <f>ROUND(I336*H336,2)</f>
        <v>14500</v>
      </c>
      <c r="BL336" s="14" t="s">
        <v>234</v>
      </c>
      <c r="BM336" s="211" t="s">
        <v>1083</v>
      </c>
    </row>
    <row r="337" s="2" customFormat="1" ht="37.8" customHeight="1">
      <c r="A337" s="29"/>
      <c r="B337" s="30"/>
      <c r="C337" s="217" t="s">
        <v>1084</v>
      </c>
      <c r="D337" s="217" t="s">
        <v>227</v>
      </c>
      <c r="E337" s="218" t="s">
        <v>1085</v>
      </c>
      <c r="F337" s="219" t="s">
        <v>1086</v>
      </c>
      <c r="G337" s="220" t="s">
        <v>138</v>
      </c>
      <c r="H337" s="221">
        <v>1</v>
      </c>
      <c r="I337" s="222">
        <v>18700</v>
      </c>
      <c r="J337" s="222">
        <f>ROUND(I337*H337,2)</f>
        <v>18700</v>
      </c>
      <c r="K337" s="223"/>
      <c r="L337" s="224"/>
      <c r="M337" s="225" t="s">
        <v>1</v>
      </c>
      <c r="N337" s="226" t="s">
        <v>35</v>
      </c>
      <c r="O337" s="209">
        <v>0</v>
      </c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10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211" t="s">
        <v>234</v>
      </c>
      <c r="AT337" s="211" t="s">
        <v>227</v>
      </c>
      <c r="AU337" s="211" t="s">
        <v>70</v>
      </c>
      <c r="AY337" s="14" t="s">
        <v>127</v>
      </c>
      <c r="BE337" s="212">
        <f>IF(N337="základní",J337,0)</f>
        <v>18700</v>
      </c>
      <c r="BF337" s="212">
        <f>IF(N337="snížená",J337,0)</f>
        <v>0</v>
      </c>
      <c r="BG337" s="212">
        <f>IF(N337="zákl. přenesená",J337,0)</f>
        <v>0</v>
      </c>
      <c r="BH337" s="212">
        <f>IF(N337="sníž. přenesená",J337,0)</f>
        <v>0</v>
      </c>
      <c r="BI337" s="212">
        <f>IF(N337="nulová",J337,0)</f>
        <v>0</v>
      </c>
      <c r="BJ337" s="14" t="s">
        <v>78</v>
      </c>
      <c r="BK337" s="212">
        <f>ROUND(I337*H337,2)</f>
        <v>18700</v>
      </c>
      <c r="BL337" s="14" t="s">
        <v>234</v>
      </c>
      <c r="BM337" s="211" t="s">
        <v>1087</v>
      </c>
    </row>
    <row r="338" s="2" customFormat="1" ht="37.8" customHeight="1">
      <c r="A338" s="29"/>
      <c r="B338" s="30"/>
      <c r="C338" s="217" t="s">
        <v>1088</v>
      </c>
      <c r="D338" s="217" t="s">
        <v>227</v>
      </c>
      <c r="E338" s="218" t="s">
        <v>1089</v>
      </c>
      <c r="F338" s="219" t="s">
        <v>1090</v>
      </c>
      <c r="G338" s="220" t="s">
        <v>138</v>
      </c>
      <c r="H338" s="221">
        <v>1</v>
      </c>
      <c r="I338" s="222">
        <v>18300</v>
      </c>
      <c r="J338" s="222">
        <f>ROUND(I338*H338,2)</f>
        <v>18300</v>
      </c>
      <c r="K338" s="223"/>
      <c r="L338" s="224"/>
      <c r="M338" s="225" t="s">
        <v>1</v>
      </c>
      <c r="N338" s="226" t="s">
        <v>35</v>
      </c>
      <c r="O338" s="209">
        <v>0</v>
      </c>
      <c r="P338" s="209">
        <f>O338*H338</f>
        <v>0</v>
      </c>
      <c r="Q338" s="209">
        <v>0</v>
      </c>
      <c r="R338" s="209">
        <f>Q338*H338</f>
        <v>0</v>
      </c>
      <c r="S338" s="209">
        <v>0</v>
      </c>
      <c r="T338" s="210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211" t="s">
        <v>234</v>
      </c>
      <c r="AT338" s="211" t="s">
        <v>227</v>
      </c>
      <c r="AU338" s="211" t="s">
        <v>70</v>
      </c>
      <c r="AY338" s="14" t="s">
        <v>127</v>
      </c>
      <c r="BE338" s="212">
        <f>IF(N338="základní",J338,0)</f>
        <v>18300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14" t="s">
        <v>78</v>
      </c>
      <c r="BK338" s="212">
        <f>ROUND(I338*H338,2)</f>
        <v>18300</v>
      </c>
      <c r="BL338" s="14" t="s">
        <v>234</v>
      </c>
      <c r="BM338" s="211" t="s">
        <v>1091</v>
      </c>
    </row>
    <row r="339" s="2" customFormat="1" ht="37.8" customHeight="1">
      <c r="A339" s="29"/>
      <c r="B339" s="30"/>
      <c r="C339" s="217" t="s">
        <v>1092</v>
      </c>
      <c r="D339" s="217" t="s">
        <v>227</v>
      </c>
      <c r="E339" s="218" t="s">
        <v>1093</v>
      </c>
      <c r="F339" s="219" t="s">
        <v>1094</v>
      </c>
      <c r="G339" s="220" t="s">
        <v>138</v>
      </c>
      <c r="H339" s="221">
        <v>1</v>
      </c>
      <c r="I339" s="222">
        <v>18300</v>
      </c>
      <c r="J339" s="222">
        <f>ROUND(I339*H339,2)</f>
        <v>18300</v>
      </c>
      <c r="K339" s="223"/>
      <c r="L339" s="224"/>
      <c r="M339" s="225" t="s">
        <v>1</v>
      </c>
      <c r="N339" s="226" t="s">
        <v>35</v>
      </c>
      <c r="O339" s="209">
        <v>0</v>
      </c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10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211" t="s">
        <v>234</v>
      </c>
      <c r="AT339" s="211" t="s">
        <v>227</v>
      </c>
      <c r="AU339" s="211" t="s">
        <v>70</v>
      </c>
      <c r="AY339" s="14" t="s">
        <v>127</v>
      </c>
      <c r="BE339" s="212">
        <f>IF(N339="základní",J339,0)</f>
        <v>18300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14" t="s">
        <v>78</v>
      </c>
      <c r="BK339" s="212">
        <f>ROUND(I339*H339,2)</f>
        <v>18300</v>
      </c>
      <c r="BL339" s="14" t="s">
        <v>234</v>
      </c>
      <c r="BM339" s="211" t="s">
        <v>1095</v>
      </c>
    </row>
    <row r="340" s="2" customFormat="1" ht="24.15" customHeight="1">
      <c r="A340" s="29"/>
      <c r="B340" s="30"/>
      <c r="C340" s="217" t="s">
        <v>1096</v>
      </c>
      <c r="D340" s="217" t="s">
        <v>227</v>
      </c>
      <c r="E340" s="218" t="s">
        <v>1097</v>
      </c>
      <c r="F340" s="219" t="s">
        <v>1098</v>
      </c>
      <c r="G340" s="220" t="s">
        <v>138</v>
      </c>
      <c r="H340" s="221">
        <v>1</v>
      </c>
      <c r="I340" s="222">
        <v>17300</v>
      </c>
      <c r="J340" s="222">
        <f>ROUND(I340*H340,2)</f>
        <v>17300</v>
      </c>
      <c r="K340" s="223"/>
      <c r="L340" s="224"/>
      <c r="M340" s="225" t="s">
        <v>1</v>
      </c>
      <c r="N340" s="226" t="s">
        <v>35</v>
      </c>
      <c r="O340" s="209">
        <v>0</v>
      </c>
      <c r="P340" s="209">
        <f>O340*H340</f>
        <v>0</v>
      </c>
      <c r="Q340" s="209">
        <v>0</v>
      </c>
      <c r="R340" s="209">
        <f>Q340*H340</f>
        <v>0</v>
      </c>
      <c r="S340" s="209">
        <v>0</v>
      </c>
      <c r="T340" s="210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211" t="s">
        <v>234</v>
      </c>
      <c r="AT340" s="211" t="s">
        <v>227</v>
      </c>
      <c r="AU340" s="211" t="s">
        <v>70</v>
      </c>
      <c r="AY340" s="14" t="s">
        <v>127</v>
      </c>
      <c r="BE340" s="212">
        <f>IF(N340="základní",J340,0)</f>
        <v>17300</v>
      </c>
      <c r="BF340" s="212">
        <f>IF(N340="snížená",J340,0)</f>
        <v>0</v>
      </c>
      <c r="BG340" s="212">
        <f>IF(N340="zákl. přenesená",J340,0)</f>
        <v>0</v>
      </c>
      <c r="BH340" s="212">
        <f>IF(N340="sníž. přenesená",J340,0)</f>
        <v>0</v>
      </c>
      <c r="BI340" s="212">
        <f>IF(N340="nulová",J340,0)</f>
        <v>0</v>
      </c>
      <c r="BJ340" s="14" t="s">
        <v>78</v>
      </c>
      <c r="BK340" s="212">
        <f>ROUND(I340*H340,2)</f>
        <v>17300</v>
      </c>
      <c r="BL340" s="14" t="s">
        <v>234</v>
      </c>
      <c r="BM340" s="211" t="s">
        <v>1099</v>
      </c>
    </row>
    <row r="341" s="2" customFormat="1" ht="37.8" customHeight="1">
      <c r="A341" s="29"/>
      <c r="B341" s="30"/>
      <c r="C341" s="217" t="s">
        <v>1100</v>
      </c>
      <c r="D341" s="217" t="s">
        <v>227</v>
      </c>
      <c r="E341" s="218" t="s">
        <v>1101</v>
      </c>
      <c r="F341" s="219" t="s">
        <v>1102</v>
      </c>
      <c r="G341" s="220" t="s">
        <v>138</v>
      </c>
      <c r="H341" s="221">
        <v>1</v>
      </c>
      <c r="I341" s="222">
        <v>20900</v>
      </c>
      <c r="J341" s="222">
        <f>ROUND(I341*H341,2)</f>
        <v>20900</v>
      </c>
      <c r="K341" s="223"/>
      <c r="L341" s="224"/>
      <c r="M341" s="225" t="s">
        <v>1</v>
      </c>
      <c r="N341" s="226" t="s">
        <v>35</v>
      </c>
      <c r="O341" s="209">
        <v>0</v>
      </c>
      <c r="P341" s="209">
        <f>O341*H341</f>
        <v>0</v>
      </c>
      <c r="Q341" s="209">
        <v>0</v>
      </c>
      <c r="R341" s="209">
        <f>Q341*H341</f>
        <v>0</v>
      </c>
      <c r="S341" s="209">
        <v>0</v>
      </c>
      <c r="T341" s="210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211" t="s">
        <v>234</v>
      </c>
      <c r="AT341" s="211" t="s">
        <v>227</v>
      </c>
      <c r="AU341" s="211" t="s">
        <v>70</v>
      </c>
      <c r="AY341" s="14" t="s">
        <v>127</v>
      </c>
      <c r="BE341" s="212">
        <f>IF(N341="základní",J341,0)</f>
        <v>20900</v>
      </c>
      <c r="BF341" s="212">
        <f>IF(N341="snížená",J341,0)</f>
        <v>0</v>
      </c>
      <c r="BG341" s="212">
        <f>IF(N341="zákl. přenesená",J341,0)</f>
        <v>0</v>
      </c>
      <c r="BH341" s="212">
        <f>IF(N341="sníž. přenesená",J341,0)</f>
        <v>0</v>
      </c>
      <c r="BI341" s="212">
        <f>IF(N341="nulová",J341,0)</f>
        <v>0</v>
      </c>
      <c r="BJ341" s="14" t="s">
        <v>78</v>
      </c>
      <c r="BK341" s="212">
        <f>ROUND(I341*H341,2)</f>
        <v>20900</v>
      </c>
      <c r="BL341" s="14" t="s">
        <v>234</v>
      </c>
      <c r="BM341" s="211" t="s">
        <v>1103</v>
      </c>
    </row>
    <row r="342" s="2" customFormat="1" ht="16.5" customHeight="1">
      <c r="A342" s="29"/>
      <c r="B342" s="30"/>
      <c r="C342" s="217" t="s">
        <v>1104</v>
      </c>
      <c r="D342" s="217" t="s">
        <v>227</v>
      </c>
      <c r="E342" s="218" t="s">
        <v>1105</v>
      </c>
      <c r="F342" s="219" t="s">
        <v>1106</v>
      </c>
      <c r="G342" s="220" t="s">
        <v>138</v>
      </c>
      <c r="H342" s="221">
        <v>1</v>
      </c>
      <c r="I342" s="222">
        <v>4060</v>
      </c>
      <c r="J342" s="222">
        <f>ROUND(I342*H342,2)</f>
        <v>4060</v>
      </c>
      <c r="K342" s="223"/>
      <c r="L342" s="224"/>
      <c r="M342" s="225" t="s">
        <v>1</v>
      </c>
      <c r="N342" s="226" t="s">
        <v>35</v>
      </c>
      <c r="O342" s="209">
        <v>0</v>
      </c>
      <c r="P342" s="209">
        <f>O342*H342</f>
        <v>0</v>
      </c>
      <c r="Q342" s="209">
        <v>0</v>
      </c>
      <c r="R342" s="209">
        <f>Q342*H342</f>
        <v>0</v>
      </c>
      <c r="S342" s="209">
        <v>0</v>
      </c>
      <c r="T342" s="210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211" t="s">
        <v>234</v>
      </c>
      <c r="AT342" s="211" t="s">
        <v>227</v>
      </c>
      <c r="AU342" s="211" t="s">
        <v>70</v>
      </c>
      <c r="AY342" s="14" t="s">
        <v>127</v>
      </c>
      <c r="BE342" s="212">
        <f>IF(N342="základní",J342,0)</f>
        <v>4060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14" t="s">
        <v>78</v>
      </c>
      <c r="BK342" s="212">
        <f>ROUND(I342*H342,2)</f>
        <v>4060</v>
      </c>
      <c r="BL342" s="14" t="s">
        <v>234</v>
      </c>
      <c r="BM342" s="211" t="s">
        <v>1107</v>
      </c>
    </row>
    <row r="343" s="2" customFormat="1" ht="24.15" customHeight="1">
      <c r="A343" s="29"/>
      <c r="B343" s="30"/>
      <c r="C343" s="217" t="s">
        <v>1108</v>
      </c>
      <c r="D343" s="217" t="s">
        <v>227</v>
      </c>
      <c r="E343" s="218" t="s">
        <v>1109</v>
      </c>
      <c r="F343" s="219" t="s">
        <v>1110</v>
      </c>
      <c r="G343" s="220" t="s">
        <v>138</v>
      </c>
      <c r="H343" s="221">
        <v>1</v>
      </c>
      <c r="I343" s="222">
        <v>3810</v>
      </c>
      <c r="J343" s="222">
        <f>ROUND(I343*H343,2)</f>
        <v>3810</v>
      </c>
      <c r="K343" s="223"/>
      <c r="L343" s="224"/>
      <c r="M343" s="225" t="s">
        <v>1</v>
      </c>
      <c r="N343" s="226" t="s">
        <v>35</v>
      </c>
      <c r="O343" s="209">
        <v>0</v>
      </c>
      <c r="P343" s="209">
        <f>O343*H343</f>
        <v>0</v>
      </c>
      <c r="Q343" s="209">
        <v>0</v>
      </c>
      <c r="R343" s="209">
        <f>Q343*H343</f>
        <v>0</v>
      </c>
      <c r="S343" s="209">
        <v>0</v>
      </c>
      <c r="T343" s="210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211" t="s">
        <v>234</v>
      </c>
      <c r="AT343" s="211" t="s">
        <v>227</v>
      </c>
      <c r="AU343" s="211" t="s">
        <v>70</v>
      </c>
      <c r="AY343" s="14" t="s">
        <v>127</v>
      </c>
      <c r="BE343" s="212">
        <f>IF(N343="základní",J343,0)</f>
        <v>3810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4" t="s">
        <v>78</v>
      </c>
      <c r="BK343" s="212">
        <f>ROUND(I343*H343,2)</f>
        <v>3810</v>
      </c>
      <c r="BL343" s="14" t="s">
        <v>234</v>
      </c>
      <c r="BM343" s="211" t="s">
        <v>1111</v>
      </c>
    </row>
    <row r="344" s="2" customFormat="1" ht="16.5" customHeight="1">
      <c r="A344" s="29"/>
      <c r="B344" s="30"/>
      <c r="C344" s="217" t="s">
        <v>1112</v>
      </c>
      <c r="D344" s="217" t="s">
        <v>227</v>
      </c>
      <c r="E344" s="218" t="s">
        <v>1113</v>
      </c>
      <c r="F344" s="219" t="s">
        <v>1114</v>
      </c>
      <c r="G344" s="220" t="s">
        <v>138</v>
      </c>
      <c r="H344" s="221">
        <v>1</v>
      </c>
      <c r="I344" s="222">
        <v>7490</v>
      </c>
      <c r="J344" s="222">
        <f>ROUND(I344*H344,2)</f>
        <v>7490</v>
      </c>
      <c r="K344" s="223"/>
      <c r="L344" s="224"/>
      <c r="M344" s="225" t="s">
        <v>1</v>
      </c>
      <c r="N344" s="226" t="s">
        <v>35</v>
      </c>
      <c r="O344" s="209">
        <v>0</v>
      </c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211" t="s">
        <v>234</v>
      </c>
      <c r="AT344" s="211" t="s">
        <v>227</v>
      </c>
      <c r="AU344" s="211" t="s">
        <v>70</v>
      </c>
      <c r="AY344" s="14" t="s">
        <v>127</v>
      </c>
      <c r="BE344" s="212">
        <f>IF(N344="základní",J344,0)</f>
        <v>7490</v>
      </c>
      <c r="BF344" s="212">
        <f>IF(N344="snížená",J344,0)</f>
        <v>0</v>
      </c>
      <c r="BG344" s="212">
        <f>IF(N344="zákl. přenesená",J344,0)</f>
        <v>0</v>
      </c>
      <c r="BH344" s="212">
        <f>IF(N344="sníž. přenesená",J344,0)</f>
        <v>0</v>
      </c>
      <c r="BI344" s="212">
        <f>IF(N344="nulová",J344,0)</f>
        <v>0</v>
      </c>
      <c r="BJ344" s="14" t="s">
        <v>78</v>
      </c>
      <c r="BK344" s="212">
        <f>ROUND(I344*H344,2)</f>
        <v>7490</v>
      </c>
      <c r="BL344" s="14" t="s">
        <v>234</v>
      </c>
      <c r="BM344" s="211" t="s">
        <v>1115</v>
      </c>
    </row>
    <row r="345" s="2" customFormat="1" ht="24.15" customHeight="1">
      <c r="A345" s="29"/>
      <c r="B345" s="30"/>
      <c r="C345" s="217" t="s">
        <v>1116</v>
      </c>
      <c r="D345" s="217" t="s">
        <v>227</v>
      </c>
      <c r="E345" s="218" t="s">
        <v>1117</v>
      </c>
      <c r="F345" s="219" t="s">
        <v>1118</v>
      </c>
      <c r="G345" s="220" t="s">
        <v>138</v>
      </c>
      <c r="H345" s="221">
        <v>1</v>
      </c>
      <c r="I345" s="222">
        <v>9490</v>
      </c>
      <c r="J345" s="222">
        <f>ROUND(I345*H345,2)</f>
        <v>9490</v>
      </c>
      <c r="K345" s="223"/>
      <c r="L345" s="224"/>
      <c r="M345" s="225" t="s">
        <v>1</v>
      </c>
      <c r="N345" s="226" t="s">
        <v>35</v>
      </c>
      <c r="O345" s="209">
        <v>0</v>
      </c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10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211" t="s">
        <v>234</v>
      </c>
      <c r="AT345" s="211" t="s">
        <v>227</v>
      </c>
      <c r="AU345" s="211" t="s">
        <v>70</v>
      </c>
      <c r="AY345" s="14" t="s">
        <v>127</v>
      </c>
      <c r="BE345" s="212">
        <f>IF(N345="základní",J345,0)</f>
        <v>9490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4" t="s">
        <v>78</v>
      </c>
      <c r="BK345" s="212">
        <f>ROUND(I345*H345,2)</f>
        <v>9490</v>
      </c>
      <c r="BL345" s="14" t="s">
        <v>234</v>
      </c>
      <c r="BM345" s="211" t="s">
        <v>1119</v>
      </c>
    </row>
    <row r="346" s="2" customFormat="1" ht="24.15" customHeight="1">
      <c r="A346" s="29"/>
      <c r="B346" s="30"/>
      <c r="C346" s="217" t="s">
        <v>1120</v>
      </c>
      <c r="D346" s="217" t="s">
        <v>227</v>
      </c>
      <c r="E346" s="218" t="s">
        <v>1121</v>
      </c>
      <c r="F346" s="219" t="s">
        <v>1122</v>
      </c>
      <c r="G346" s="220" t="s">
        <v>138</v>
      </c>
      <c r="H346" s="221">
        <v>1</v>
      </c>
      <c r="I346" s="222">
        <v>3660</v>
      </c>
      <c r="J346" s="222">
        <f>ROUND(I346*H346,2)</f>
        <v>3660</v>
      </c>
      <c r="K346" s="223"/>
      <c r="L346" s="224"/>
      <c r="M346" s="225" t="s">
        <v>1</v>
      </c>
      <c r="N346" s="226" t="s">
        <v>35</v>
      </c>
      <c r="O346" s="209">
        <v>0</v>
      </c>
      <c r="P346" s="209">
        <f>O346*H346</f>
        <v>0</v>
      </c>
      <c r="Q346" s="209">
        <v>0</v>
      </c>
      <c r="R346" s="209">
        <f>Q346*H346</f>
        <v>0</v>
      </c>
      <c r="S346" s="209">
        <v>0</v>
      </c>
      <c r="T346" s="210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211" t="s">
        <v>234</v>
      </c>
      <c r="AT346" s="211" t="s">
        <v>227</v>
      </c>
      <c r="AU346" s="211" t="s">
        <v>70</v>
      </c>
      <c r="AY346" s="14" t="s">
        <v>127</v>
      </c>
      <c r="BE346" s="212">
        <f>IF(N346="základní",J346,0)</f>
        <v>3660</v>
      </c>
      <c r="BF346" s="212">
        <f>IF(N346="snížená",J346,0)</f>
        <v>0</v>
      </c>
      <c r="BG346" s="212">
        <f>IF(N346="zákl. přenesená",J346,0)</f>
        <v>0</v>
      </c>
      <c r="BH346" s="212">
        <f>IF(N346="sníž. přenesená",J346,0)</f>
        <v>0</v>
      </c>
      <c r="BI346" s="212">
        <f>IF(N346="nulová",J346,0)</f>
        <v>0</v>
      </c>
      <c r="BJ346" s="14" t="s">
        <v>78</v>
      </c>
      <c r="BK346" s="212">
        <f>ROUND(I346*H346,2)</f>
        <v>3660</v>
      </c>
      <c r="BL346" s="14" t="s">
        <v>234</v>
      </c>
      <c r="BM346" s="211" t="s">
        <v>1123</v>
      </c>
    </row>
    <row r="347" s="2" customFormat="1" ht="24.15" customHeight="1">
      <c r="A347" s="29"/>
      <c r="B347" s="30"/>
      <c r="C347" s="217" t="s">
        <v>1124</v>
      </c>
      <c r="D347" s="217" t="s">
        <v>227</v>
      </c>
      <c r="E347" s="218" t="s">
        <v>1125</v>
      </c>
      <c r="F347" s="219" t="s">
        <v>1126</v>
      </c>
      <c r="G347" s="220" t="s">
        <v>138</v>
      </c>
      <c r="H347" s="221">
        <v>1</v>
      </c>
      <c r="I347" s="222">
        <v>10900</v>
      </c>
      <c r="J347" s="222">
        <f>ROUND(I347*H347,2)</f>
        <v>10900</v>
      </c>
      <c r="K347" s="223"/>
      <c r="L347" s="224"/>
      <c r="M347" s="225" t="s">
        <v>1</v>
      </c>
      <c r="N347" s="226" t="s">
        <v>35</v>
      </c>
      <c r="O347" s="209">
        <v>0</v>
      </c>
      <c r="P347" s="209">
        <f>O347*H347</f>
        <v>0</v>
      </c>
      <c r="Q347" s="209">
        <v>0</v>
      </c>
      <c r="R347" s="209">
        <f>Q347*H347</f>
        <v>0</v>
      </c>
      <c r="S347" s="209">
        <v>0</v>
      </c>
      <c r="T347" s="210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211" t="s">
        <v>234</v>
      </c>
      <c r="AT347" s="211" t="s">
        <v>227</v>
      </c>
      <c r="AU347" s="211" t="s">
        <v>70</v>
      </c>
      <c r="AY347" s="14" t="s">
        <v>127</v>
      </c>
      <c r="BE347" s="212">
        <f>IF(N347="základní",J347,0)</f>
        <v>10900</v>
      </c>
      <c r="BF347" s="212">
        <f>IF(N347="snížená",J347,0)</f>
        <v>0</v>
      </c>
      <c r="BG347" s="212">
        <f>IF(N347="zákl. přenesená",J347,0)</f>
        <v>0</v>
      </c>
      <c r="BH347" s="212">
        <f>IF(N347="sníž. přenesená",J347,0)</f>
        <v>0</v>
      </c>
      <c r="BI347" s="212">
        <f>IF(N347="nulová",J347,0)</f>
        <v>0</v>
      </c>
      <c r="BJ347" s="14" t="s">
        <v>78</v>
      </c>
      <c r="BK347" s="212">
        <f>ROUND(I347*H347,2)</f>
        <v>10900</v>
      </c>
      <c r="BL347" s="14" t="s">
        <v>234</v>
      </c>
      <c r="BM347" s="211" t="s">
        <v>1127</v>
      </c>
    </row>
    <row r="348" s="2" customFormat="1" ht="16.5" customHeight="1">
      <c r="A348" s="29"/>
      <c r="B348" s="30"/>
      <c r="C348" s="217" t="s">
        <v>1128</v>
      </c>
      <c r="D348" s="217" t="s">
        <v>227</v>
      </c>
      <c r="E348" s="218" t="s">
        <v>1129</v>
      </c>
      <c r="F348" s="219" t="s">
        <v>1130</v>
      </c>
      <c r="G348" s="220" t="s">
        <v>138</v>
      </c>
      <c r="H348" s="221">
        <v>1</v>
      </c>
      <c r="I348" s="222">
        <v>6090</v>
      </c>
      <c r="J348" s="222">
        <f>ROUND(I348*H348,2)</f>
        <v>6090</v>
      </c>
      <c r="K348" s="223"/>
      <c r="L348" s="224"/>
      <c r="M348" s="225" t="s">
        <v>1</v>
      </c>
      <c r="N348" s="226" t="s">
        <v>35</v>
      </c>
      <c r="O348" s="209">
        <v>0</v>
      </c>
      <c r="P348" s="209">
        <f>O348*H348</f>
        <v>0</v>
      </c>
      <c r="Q348" s="209">
        <v>0</v>
      </c>
      <c r="R348" s="209">
        <f>Q348*H348</f>
        <v>0</v>
      </c>
      <c r="S348" s="209">
        <v>0</v>
      </c>
      <c r="T348" s="210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211" t="s">
        <v>234</v>
      </c>
      <c r="AT348" s="211" t="s">
        <v>227</v>
      </c>
      <c r="AU348" s="211" t="s">
        <v>70</v>
      </c>
      <c r="AY348" s="14" t="s">
        <v>127</v>
      </c>
      <c r="BE348" s="212">
        <f>IF(N348="základní",J348,0)</f>
        <v>6090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4" t="s">
        <v>78</v>
      </c>
      <c r="BK348" s="212">
        <f>ROUND(I348*H348,2)</f>
        <v>6090</v>
      </c>
      <c r="BL348" s="14" t="s">
        <v>234</v>
      </c>
      <c r="BM348" s="211" t="s">
        <v>1131</v>
      </c>
    </row>
    <row r="349" s="2" customFormat="1" ht="21.75" customHeight="1">
      <c r="A349" s="29"/>
      <c r="B349" s="30"/>
      <c r="C349" s="217" t="s">
        <v>1132</v>
      </c>
      <c r="D349" s="217" t="s">
        <v>227</v>
      </c>
      <c r="E349" s="218" t="s">
        <v>1133</v>
      </c>
      <c r="F349" s="219" t="s">
        <v>1134</v>
      </c>
      <c r="G349" s="220" t="s">
        <v>138</v>
      </c>
      <c r="H349" s="221">
        <v>1</v>
      </c>
      <c r="I349" s="222">
        <v>709</v>
      </c>
      <c r="J349" s="222">
        <f>ROUND(I349*H349,2)</f>
        <v>709</v>
      </c>
      <c r="K349" s="223"/>
      <c r="L349" s="224"/>
      <c r="M349" s="225" t="s">
        <v>1</v>
      </c>
      <c r="N349" s="226" t="s">
        <v>35</v>
      </c>
      <c r="O349" s="209">
        <v>0</v>
      </c>
      <c r="P349" s="209">
        <f>O349*H349</f>
        <v>0</v>
      </c>
      <c r="Q349" s="209">
        <v>0</v>
      </c>
      <c r="R349" s="209">
        <f>Q349*H349</f>
        <v>0</v>
      </c>
      <c r="S349" s="209">
        <v>0</v>
      </c>
      <c r="T349" s="210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211" t="s">
        <v>234</v>
      </c>
      <c r="AT349" s="211" t="s">
        <v>227</v>
      </c>
      <c r="AU349" s="211" t="s">
        <v>70</v>
      </c>
      <c r="AY349" s="14" t="s">
        <v>127</v>
      </c>
      <c r="BE349" s="212">
        <f>IF(N349="základní",J349,0)</f>
        <v>709</v>
      </c>
      <c r="BF349" s="212">
        <f>IF(N349="snížená",J349,0)</f>
        <v>0</v>
      </c>
      <c r="BG349" s="212">
        <f>IF(N349="zákl. přenesená",J349,0)</f>
        <v>0</v>
      </c>
      <c r="BH349" s="212">
        <f>IF(N349="sníž. přenesená",J349,0)</f>
        <v>0</v>
      </c>
      <c r="BI349" s="212">
        <f>IF(N349="nulová",J349,0)</f>
        <v>0</v>
      </c>
      <c r="BJ349" s="14" t="s">
        <v>78</v>
      </c>
      <c r="BK349" s="212">
        <f>ROUND(I349*H349,2)</f>
        <v>709</v>
      </c>
      <c r="BL349" s="14" t="s">
        <v>234</v>
      </c>
      <c r="BM349" s="211" t="s">
        <v>1135</v>
      </c>
    </row>
    <row r="350" s="2" customFormat="1" ht="21.75" customHeight="1">
      <c r="A350" s="29"/>
      <c r="B350" s="30"/>
      <c r="C350" s="217" t="s">
        <v>1136</v>
      </c>
      <c r="D350" s="217" t="s">
        <v>227</v>
      </c>
      <c r="E350" s="218" t="s">
        <v>1137</v>
      </c>
      <c r="F350" s="219" t="s">
        <v>1138</v>
      </c>
      <c r="G350" s="220" t="s">
        <v>138</v>
      </c>
      <c r="H350" s="221">
        <v>1</v>
      </c>
      <c r="I350" s="222">
        <v>650</v>
      </c>
      <c r="J350" s="222">
        <f>ROUND(I350*H350,2)</f>
        <v>650</v>
      </c>
      <c r="K350" s="223"/>
      <c r="L350" s="224"/>
      <c r="M350" s="225" t="s">
        <v>1</v>
      </c>
      <c r="N350" s="226" t="s">
        <v>35</v>
      </c>
      <c r="O350" s="209">
        <v>0</v>
      </c>
      <c r="P350" s="209">
        <f>O350*H350</f>
        <v>0</v>
      </c>
      <c r="Q350" s="209">
        <v>0</v>
      </c>
      <c r="R350" s="209">
        <f>Q350*H350</f>
        <v>0</v>
      </c>
      <c r="S350" s="209">
        <v>0</v>
      </c>
      <c r="T350" s="210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211" t="s">
        <v>234</v>
      </c>
      <c r="AT350" s="211" t="s">
        <v>227</v>
      </c>
      <c r="AU350" s="211" t="s">
        <v>70</v>
      </c>
      <c r="AY350" s="14" t="s">
        <v>127</v>
      </c>
      <c r="BE350" s="212">
        <f>IF(N350="základní",J350,0)</f>
        <v>650</v>
      </c>
      <c r="BF350" s="212">
        <f>IF(N350="snížená",J350,0)</f>
        <v>0</v>
      </c>
      <c r="BG350" s="212">
        <f>IF(N350="zákl. přenesená",J350,0)</f>
        <v>0</v>
      </c>
      <c r="BH350" s="212">
        <f>IF(N350="sníž. přenesená",J350,0)</f>
        <v>0</v>
      </c>
      <c r="BI350" s="212">
        <f>IF(N350="nulová",J350,0)</f>
        <v>0</v>
      </c>
      <c r="BJ350" s="14" t="s">
        <v>78</v>
      </c>
      <c r="BK350" s="212">
        <f>ROUND(I350*H350,2)</f>
        <v>650</v>
      </c>
      <c r="BL350" s="14" t="s">
        <v>234</v>
      </c>
      <c r="BM350" s="211" t="s">
        <v>1139</v>
      </c>
    </row>
    <row r="351" s="2" customFormat="1" ht="16.5" customHeight="1">
      <c r="A351" s="29"/>
      <c r="B351" s="30"/>
      <c r="C351" s="217" t="s">
        <v>1140</v>
      </c>
      <c r="D351" s="217" t="s">
        <v>227</v>
      </c>
      <c r="E351" s="218" t="s">
        <v>1141</v>
      </c>
      <c r="F351" s="219" t="s">
        <v>1142</v>
      </c>
      <c r="G351" s="220" t="s">
        <v>138</v>
      </c>
      <c r="H351" s="221">
        <v>1</v>
      </c>
      <c r="I351" s="222">
        <v>671</v>
      </c>
      <c r="J351" s="222">
        <f>ROUND(I351*H351,2)</f>
        <v>671</v>
      </c>
      <c r="K351" s="223"/>
      <c r="L351" s="224"/>
      <c r="M351" s="225" t="s">
        <v>1</v>
      </c>
      <c r="N351" s="226" t="s">
        <v>35</v>
      </c>
      <c r="O351" s="209">
        <v>0</v>
      </c>
      <c r="P351" s="209">
        <f>O351*H351</f>
        <v>0</v>
      </c>
      <c r="Q351" s="209">
        <v>0</v>
      </c>
      <c r="R351" s="209">
        <f>Q351*H351</f>
        <v>0</v>
      </c>
      <c r="S351" s="209">
        <v>0</v>
      </c>
      <c r="T351" s="210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211" t="s">
        <v>234</v>
      </c>
      <c r="AT351" s="211" t="s">
        <v>227</v>
      </c>
      <c r="AU351" s="211" t="s">
        <v>70</v>
      </c>
      <c r="AY351" s="14" t="s">
        <v>127</v>
      </c>
      <c r="BE351" s="212">
        <f>IF(N351="základní",J351,0)</f>
        <v>671</v>
      </c>
      <c r="BF351" s="212">
        <f>IF(N351="snížená",J351,0)</f>
        <v>0</v>
      </c>
      <c r="BG351" s="212">
        <f>IF(N351="zákl. přenesená",J351,0)</f>
        <v>0</v>
      </c>
      <c r="BH351" s="212">
        <f>IF(N351="sníž. přenesená",J351,0)</f>
        <v>0</v>
      </c>
      <c r="BI351" s="212">
        <f>IF(N351="nulová",J351,0)</f>
        <v>0</v>
      </c>
      <c r="BJ351" s="14" t="s">
        <v>78</v>
      </c>
      <c r="BK351" s="212">
        <f>ROUND(I351*H351,2)</f>
        <v>671</v>
      </c>
      <c r="BL351" s="14" t="s">
        <v>234</v>
      </c>
      <c r="BM351" s="211" t="s">
        <v>1143</v>
      </c>
    </row>
    <row r="352" s="2" customFormat="1" ht="21.75" customHeight="1">
      <c r="A352" s="29"/>
      <c r="B352" s="30"/>
      <c r="C352" s="217" t="s">
        <v>1144</v>
      </c>
      <c r="D352" s="217" t="s">
        <v>227</v>
      </c>
      <c r="E352" s="218" t="s">
        <v>1145</v>
      </c>
      <c r="F352" s="219" t="s">
        <v>1146</v>
      </c>
      <c r="G352" s="220" t="s">
        <v>138</v>
      </c>
      <c r="H352" s="221">
        <v>1</v>
      </c>
      <c r="I352" s="222">
        <v>1500</v>
      </c>
      <c r="J352" s="222">
        <f>ROUND(I352*H352,2)</f>
        <v>1500</v>
      </c>
      <c r="K352" s="223"/>
      <c r="L352" s="224"/>
      <c r="M352" s="225" t="s">
        <v>1</v>
      </c>
      <c r="N352" s="226" t="s">
        <v>35</v>
      </c>
      <c r="O352" s="209">
        <v>0</v>
      </c>
      <c r="P352" s="209">
        <f>O352*H352</f>
        <v>0</v>
      </c>
      <c r="Q352" s="209">
        <v>0</v>
      </c>
      <c r="R352" s="209">
        <f>Q352*H352</f>
        <v>0</v>
      </c>
      <c r="S352" s="209">
        <v>0</v>
      </c>
      <c r="T352" s="210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211" t="s">
        <v>234</v>
      </c>
      <c r="AT352" s="211" t="s">
        <v>227</v>
      </c>
      <c r="AU352" s="211" t="s">
        <v>70</v>
      </c>
      <c r="AY352" s="14" t="s">
        <v>127</v>
      </c>
      <c r="BE352" s="212">
        <f>IF(N352="základní",J352,0)</f>
        <v>1500</v>
      </c>
      <c r="BF352" s="212">
        <f>IF(N352="snížená",J352,0)</f>
        <v>0</v>
      </c>
      <c r="BG352" s="212">
        <f>IF(N352="zákl. přenesená",J352,0)</f>
        <v>0</v>
      </c>
      <c r="BH352" s="212">
        <f>IF(N352="sníž. přenesená",J352,0)</f>
        <v>0</v>
      </c>
      <c r="BI352" s="212">
        <f>IF(N352="nulová",J352,0)</f>
        <v>0</v>
      </c>
      <c r="BJ352" s="14" t="s">
        <v>78</v>
      </c>
      <c r="BK352" s="212">
        <f>ROUND(I352*H352,2)</f>
        <v>1500</v>
      </c>
      <c r="BL352" s="14" t="s">
        <v>234</v>
      </c>
      <c r="BM352" s="211" t="s">
        <v>1147</v>
      </c>
    </row>
    <row r="353" s="2" customFormat="1" ht="16.5" customHeight="1">
      <c r="A353" s="29"/>
      <c r="B353" s="30"/>
      <c r="C353" s="217" t="s">
        <v>1148</v>
      </c>
      <c r="D353" s="217" t="s">
        <v>227</v>
      </c>
      <c r="E353" s="218" t="s">
        <v>1149</v>
      </c>
      <c r="F353" s="219" t="s">
        <v>1150</v>
      </c>
      <c r="G353" s="220" t="s">
        <v>138</v>
      </c>
      <c r="H353" s="221">
        <v>1</v>
      </c>
      <c r="I353" s="222">
        <v>1520</v>
      </c>
      <c r="J353" s="222">
        <f>ROUND(I353*H353,2)</f>
        <v>1520</v>
      </c>
      <c r="K353" s="223"/>
      <c r="L353" s="224"/>
      <c r="M353" s="225" t="s">
        <v>1</v>
      </c>
      <c r="N353" s="226" t="s">
        <v>35</v>
      </c>
      <c r="O353" s="209">
        <v>0</v>
      </c>
      <c r="P353" s="209">
        <f>O353*H353</f>
        <v>0</v>
      </c>
      <c r="Q353" s="209">
        <v>0</v>
      </c>
      <c r="R353" s="209">
        <f>Q353*H353</f>
        <v>0</v>
      </c>
      <c r="S353" s="209">
        <v>0</v>
      </c>
      <c r="T353" s="210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211" t="s">
        <v>234</v>
      </c>
      <c r="AT353" s="211" t="s">
        <v>227</v>
      </c>
      <c r="AU353" s="211" t="s">
        <v>70</v>
      </c>
      <c r="AY353" s="14" t="s">
        <v>127</v>
      </c>
      <c r="BE353" s="212">
        <f>IF(N353="základní",J353,0)</f>
        <v>1520</v>
      </c>
      <c r="BF353" s="212">
        <f>IF(N353="snížená",J353,0)</f>
        <v>0</v>
      </c>
      <c r="BG353" s="212">
        <f>IF(N353="zákl. přenesená",J353,0)</f>
        <v>0</v>
      </c>
      <c r="BH353" s="212">
        <f>IF(N353="sníž. přenesená",J353,0)</f>
        <v>0</v>
      </c>
      <c r="BI353" s="212">
        <f>IF(N353="nulová",J353,0)</f>
        <v>0</v>
      </c>
      <c r="BJ353" s="14" t="s">
        <v>78</v>
      </c>
      <c r="BK353" s="212">
        <f>ROUND(I353*H353,2)</f>
        <v>1520</v>
      </c>
      <c r="BL353" s="14" t="s">
        <v>234</v>
      </c>
      <c r="BM353" s="211" t="s">
        <v>1151</v>
      </c>
    </row>
    <row r="354" s="2" customFormat="1" ht="24.15" customHeight="1">
      <c r="A354" s="29"/>
      <c r="B354" s="30"/>
      <c r="C354" s="217" t="s">
        <v>1152</v>
      </c>
      <c r="D354" s="217" t="s">
        <v>227</v>
      </c>
      <c r="E354" s="218" t="s">
        <v>1153</v>
      </c>
      <c r="F354" s="219" t="s">
        <v>1154</v>
      </c>
      <c r="G354" s="220" t="s">
        <v>138</v>
      </c>
      <c r="H354" s="221">
        <v>1</v>
      </c>
      <c r="I354" s="222">
        <v>1920</v>
      </c>
      <c r="J354" s="222">
        <f>ROUND(I354*H354,2)</f>
        <v>1920</v>
      </c>
      <c r="K354" s="223"/>
      <c r="L354" s="224"/>
      <c r="M354" s="225" t="s">
        <v>1</v>
      </c>
      <c r="N354" s="226" t="s">
        <v>35</v>
      </c>
      <c r="O354" s="209">
        <v>0</v>
      </c>
      <c r="P354" s="209">
        <f>O354*H354</f>
        <v>0</v>
      </c>
      <c r="Q354" s="209">
        <v>0</v>
      </c>
      <c r="R354" s="209">
        <f>Q354*H354</f>
        <v>0</v>
      </c>
      <c r="S354" s="209">
        <v>0</v>
      </c>
      <c r="T354" s="210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211" t="s">
        <v>234</v>
      </c>
      <c r="AT354" s="211" t="s">
        <v>227</v>
      </c>
      <c r="AU354" s="211" t="s">
        <v>70</v>
      </c>
      <c r="AY354" s="14" t="s">
        <v>127</v>
      </c>
      <c r="BE354" s="212">
        <f>IF(N354="základní",J354,0)</f>
        <v>1920</v>
      </c>
      <c r="BF354" s="212">
        <f>IF(N354="snížená",J354,0)</f>
        <v>0</v>
      </c>
      <c r="BG354" s="212">
        <f>IF(N354="zákl. přenesená",J354,0)</f>
        <v>0</v>
      </c>
      <c r="BH354" s="212">
        <f>IF(N354="sníž. přenesená",J354,0)</f>
        <v>0</v>
      </c>
      <c r="BI354" s="212">
        <f>IF(N354="nulová",J354,0)</f>
        <v>0</v>
      </c>
      <c r="BJ354" s="14" t="s">
        <v>78</v>
      </c>
      <c r="BK354" s="212">
        <f>ROUND(I354*H354,2)</f>
        <v>1920</v>
      </c>
      <c r="BL354" s="14" t="s">
        <v>234</v>
      </c>
      <c r="BM354" s="211" t="s">
        <v>1155</v>
      </c>
    </row>
    <row r="355" s="2" customFormat="1" ht="24.15" customHeight="1">
      <c r="A355" s="29"/>
      <c r="B355" s="30"/>
      <c r="C355" s="217" t="s">
        <v>1156</v>
      </c>
      <c r="D355" s="217" t="s">
        <v>227</v>
      </c>
      <c r="E355" s="218" t="s">
        <v>1157</v>
      </c>
      <c r="F355" s="219" t="s">
        <v>1158</v>
      </c>
      <c r="G355" s="220" t="s">
        <v>138</v>
      </c>
      <c r="H355" s="221">
        <v>1</v>
      </c>
      <c r="I355" s="222">
        <v>1020</v>
      </c>
      <c r="J355" s="222">
        <f>ROUND(I355*H355,2)</f>
        <v>1020</v>
      </c>
      <c r="K355" s="223"/>
      <c r="L355" s="224"/>
      <c r="M355" s="225" t="s">
        <v>1</v>
      </c>
      <c r="N355" s="226" t="s">
        <v>35</v>
      </c>
      <c r="O355" s="209">
        <v>0</v>
      </c>
      <c r="P355" s="209">
        <f>O355*H355</f>
        <v>0</v>
      </c>
      <c r="Q355" s="209">
        <v>0</v>
      </c>
      <c r="R355" s="209">
        <f>Q355*H355</f>
        <v>0</v>
      </c>
      <c r="S355" s="209">
        <v>0</v>
      </c>
      <c r="T355" s="210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211" t="s">
        <v>234</v>
      </c>
      <c r="AT355" s="211" t="s">
        <v>227</v>
      </c>
      <c r="AU355" s="211" t="s">
        <v>70</v>
      </c>
      <c r="AY355" s="14" t="s">
        <v>127</v>
      </c>
      <c r="BE355" s="212">
        <f>IF(N355="základní",J355,0)</f>
        <v>1020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14" t="s">
        <v>78</v>
      </c>
      <c r="BK355" s="212">
        <f>ROUND(I355*H355,2)</f>
        <v>1020</v>
      </c>
      <c r="BL355" s="14" t="s">
        <v>234</v>
      </c>
      <c r="BM355" s="211" t="s">
        <v>1159</v>
      </c>
    </row>
    <row r="356" s="2" customFormat="1" ht="16.5" customHeight="1">
      <c r="A356" s="29"/>
      <c r="B356" s="30"/>
      <c r="C356" s="217" t="s">
        <v>1160</v>
      </c>
      <c r="D356" s="217" t="s">
        <v>227</v>
      </c>
      <c r="E356" s="218" t="s">
        <v>1161</v>
      </c>
      <c r="F356" s="219" t="s">
        <v>1162</v>
      </c>
      <c r="G356" s="220" t="s">
        <v>138</v>
      </c>
      <c r="H356" s="221">
        <v>1</v>
      </c>
      <c r="I356" s="222">
        <v>131</v>
      </c>
      <c r="J356" s="222">
        <f>ROUND(I356*H356,2)</f>
        <v>131</v>
      </c>
      <c r="K356" s="223"/>
      <c r="L356" s="224"/>
      <c r="M356" s="225" t="s">
        <v>1</v>
      </c>
      <c r="N356" s="226" t="s">
        <v>35</v>
      </c>
      <c r="O356" s="209">
        <v>0</v>
      </c>
      <c r="P356" s="209">
        <f>O356*H356</f>
        <v>0</v>
      </c>
      <c r="Q356" s="209">
        <v>0</v>
      </c>
      <c r="R356" s="209">
        <f>Q356*H356</f>
        <v>0</v>
      </c>
      <c r="S356" s="209">
        <v>0</v>
      </c>
      <c r="T356" s="210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211" t="s">
        <v>234</v>
      </c>
      <c r="AT356" s="211" t="s">
        <v>227</v>
      </c>
      <c r="AU356" s="211" t="s">
        <v>70</v>
      </c>
      <c r="AY356" s="14" t="s">
        <v>127</v>
      </c>
      <c r="BE356" s="212">
        <f>IF(N356="základní",J356,0)</f>
        <v>131</v>
      </c>
      <c r="BF356" s="212">
        <f>IF(N356="snížená",J356,0)</f>
        <v>0</v>
      </c>
      <c r="BG356" s="212">
        <f>IF(N356="zákl. přenesená",J356,0)</f>
        <v>0</v>
      </c>
      <c r="BH356" s="212">
        <f>IF(N356="sníž. přenesená",J356,0)</f>
        <v>0</v>
      </c>
      <c r="BI356" s="212">
        <f>IF(N356="nulová",J356,0)</f>
        <v>0</v>
      </c>
      <c r="BJ356" s="14" t="s">
        <v>78</v>
      </c>
      <c r="BK356" s="212">
        <f>ROUND(I356*H356,2)</f>
        <v>131</v>
      </c>
      <c r="BL356" s="14" t="s">
        <v>234</v>
      </c>
      <c r="BM356" s="211" t="s">
        <v>1163</v>
      </c>
    </row>
    <row r="357" s="2" customFormat="1" ht="16.5" customHeight="1">
      <c r="A357" s="29"/>
      <c r="B357" s="30"/>
      <c r="C357" s="217" t="s">
        <v>1164</v>
      </c>
      <c r="D357" s="217" t="s">
        <v>227</v>
      </c>
      <c r="E357" s="218" t="s">
        <v>1165</v>
      </c>
      <c r="F357" s="219" t="s">
        <v>1166</v>
      </c>
      <c r="G357" s="220" t="s">
        <v>138</v>
      </c>
      <c r="H357" s="221">
        <v>1</v>
      </c>
      <c r="I357" s="222">
        <v>143</v>
      </c>
      <c r="J357" s="222">
        <f>ROUND(I357*H357,2)</f>
        <v>143</v>
      </c>
      <c r="K357" s="223"/>
      <c r="L357" s="224"/>
      <c r="M357" s="225" t="s">
        <v>1</v>
      </c>
      <c r="N357" s="226" t="s">
        <v>35</v>
      </c>
      <c r="O357" s="209">
        <v>0</v>
      </c>
      <c r="P357" s="209">
        <f>O357*H357</f>
        <v>0</v>
      </c>
      <c r="Q357" s="209">
        <v>0</v>
      </c>
      <c r="R357" s="209">
        <f>Q357*H357</f>
        <v>0</v>
      </c>
      <c r="S357" s="209">
        <v>0</v>
      </c>
      <c r="T357" s="210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211" t="s">
        <v>234</v>
      </c>
      <c r="AT357" s="211" t="s">
        <v>227</v>
      </c>
      <c r="AU357" s="211" t="s">
        <v>70</v>
      </c>
      <c r="AY357" s="14" t="s">
        <v>127</v>
      </c>
      <c r="BE357" s="212">
        <f>IF(N357="základní",J357,0)</f>
        <v>143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4" t="s">
        <v>78</v>
      </c>
      <c r="BK357" s="212">
        <f>ROUND(I357*H357,2)</f>
        <v>143</v>
      </c>
      <c r="BL357" s="14" t="s">
        <v>234</v>
      </c>
      <c r="BM357" s="211" t="s">
        <v>1167</v>
      </c>
    </row>
    <row r="358" s="2" customFormat="1" ht="16.5" customHeight="1">
      <c r="A358" s="29"/>
      <c r="B358" s="30"/>
      <c r="C358" s="217" t="s">
        <v>1168</v>
      </c>
      <c r="D358" s="217" t="s">
        <v>227</v>
      </c>
      <c r="E358" s="218" t="s">
        <v>1169</v>
      </c>
      <c r="F358" s="219" t="s">
        <v>1170</v>
      </c>
      <c r="G358" s="220" t="s">
        <v>138</v>
      </c>
      <c r="H358" s="221">
        <v>1</v>
      </c>
      <c r="I358" s="222">
        <v>153</v>
      </c>
      <c r="J358" s="222">
        <f>ROUND(I358*H358,2)</f>
        <v>153</v>
      </c>
      <c r="K358" s="223"/>
      <c r="L358" s="224"/>
      <c r="M358" s="225" t="s">
        <v>1</v>
      </c>
      <c r="N358" s="226" t="s">
        <v>35</v>
      </c>
      <c r="O358" s="209">
        <v>0</v>
      </c>
      <c r="P358" s="209">
        <f>O358*H358</f>
        <v>0</v>
      </c>
      <c r="Q358" s="209">
        <v>0</v>
      </c>
      <c r="R358" s="209">
        <f>Q358*H358</f>
        <v>0</v>
      </c>
      <c r="S358" s="209">
        <v>0</v>
      </c>
      <c r="T358" s="210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211" t="s">
        <v>234</v>
      </c>
      <c r="AT358" s="211" t="s">
        <v>227</v>
      </c>
      <c r="AU358" s="211" t="s">
        <v>70</v>
      </c>
      <c r="AY358" s="14" t="s">
        <v>127</v>
      </c>
      <c r="BE358" s="212">
        <f>IF(N358="základní",J358,0)</f>
        <v>153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14" t="s">
        <v>78</v>
      </c>
      <c r="BK358" s="212">
        <f>ROUND(I358*H358,2)</f>
        <v>153</v>
      </c>
      <c r="BL358" s="14" t="s">
        <v>234</v>
      </c>
      <c r="BM358" s="211" t="s">
        <v>1171</v>
      </c>
    </row>
    <row r="359" s="2" customFormat="1" ht="16.5" customHeight="1">
      <c r="A359" s="29"/>
      <c r="B359" s="30"/>
      <c r="C359" s="217" t="s">
        <v>1172</v>
      </c>
      <c r="D359" s="217" t="s">
        <v>227</v>
      </c>
      <c r="E359" s="218" t="s">
        <v>1173</v>
      </c>
      <c r="F359" s="219" t="s">
        <v>1174</v>
      </c>
      <c r="G359" s="220" t="s">
        <v>138</v>
      </c>
      <c r="H359" s="221">
        <v>1</v>
      </c>
      <c r="I359" s="222">
        <v>789</v>
      </c>
      <c r="J359" s="222">
        <f>ROUND(I359*H359,2)</f>
        <v>789</v>
      </c>
      <c r="K359" s="223"/>
      <c r="L359" s="224"/>
      <c r="M359" s="225" t="s">
        <v>1</v>
      </c>
      <c r="N359" s="226" t="s">
        <v>35</v>
      </c>
      <c r="O359" s="209">
        <v>0</v>
      </c>
      <c r="P359" s="209">
        <f>O359*H359</f>
        <v>0</v>
      </c>
      <c r="Q359" s="209">
        <v>0</v>
      </c>
      <c r="R359" s="209">
        <f>Q359*H359</f>
        <v>0</v>
      </c>
      <c r="S359" s="209">
        <v>0</v>
      </c>
      <c r="T359" s="210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211" t="s">
        <v>234</v>
      </c>
      <c r="AT359" s="211" t="s">
        <v>227</v>
      </c>
      <c r="AU359" s="211" t="s">
        <v>70</v>
      </c>
      <c r="AY359" s="14" t="s">
        <v>127</v>
      </c>
      <c r="BE359" s="212">
        <f>IF(N359="základní",J359,0)</f>
        <v>789</v>
      </c>
      <c r="BF359" s="212">
        <f>IF(N359="snížená",J359,0)</f>
        <v>0</v>
      </c>
      <c r="BG359" s="212">
        <f>IF(N359="zákl. přenesená",J359,0)</f>
        <v>0</v>
      </c>
      <c r="BH359" s="212">
        <f>IF(N359="sníž. přenesená",J359,0)</f>
        <v>0</v>
      </c>
      <c r="BI359" s="212">
        <f>IF(N359="nulová",J359,0)</f>
        <v>0</v>
      </c>
      <c r="BJ359" s="14" t="s">
        <v>78</v>
      </c>
      <c r="BK359" s="212">
        <f>ROUND(I359*H359,2)</f>
        <v>789</v>
      </c>
      <c r="BL359" s="14" t="s">
        <v>234</v>
      </c>
      <c r="BM359" s="211" t="s">
        <v>1175</v>
      </c>
    </row>
    <row r="360" s="2" customFormat="1" ht="24.15" customHeight="1">
      <c r="A360" s="29"/>
      <c r="B360" s="30"/>
      <c r="C360" s="217" t="s">
        <v>1176</v>
      </c>
      <c r="D360" s="217" t="s">
        <v>227</v>
      </c>
      <c r="E360" s="218" t="s">
        <v>1177</v>
      </c>
      <c r="F360" s="219" t="s">
        <v>1178</v>
      </c>
      <c r="G360" s="220" t="s">
        <v>138</v>
      </c>
      <c r="H360" s="221">
        <v>1</v>
      </c>
      <c r="I360" s="222">
        <v>123</v>
      </c>
      <c r="J360" s="222">
        <f>ROUND(I360*H360,2)</f>
        <v>123</v>
      </c>
      <c r="K360" s="223"/>
      <c r="L360" s="224"/>
      <c r="M360" s="225" t="s">
        <v>1</v>
      </c>
      <c r="N360" s="226" t="s">
        <v>35</v>
      </c>
      <c r="O360" s="209">
        <v>0</v>
      </c>
      <c r="P360" s="209">
        <f>O360*H360</f>
        <v>0</v>
      </c>
      <c r="Q360" s="209">
        <v>0</v>
      </c>
      <c r="R360" s="209">
        <f>Q360*H360</f>
        <v>0</v>
      </c>
      <c r="S360" s="209">
        <v>0</v>
      </c>
      <c r="T360" s="210">
        <f>S360*H360</f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211" t="s">
        <v>234</v>
      </c>
      <c r="AT360" s="211" t="s">
        <v>227</v>
      </c>
      <c r="AU360" s="211" t="s">
        <v>70</v>
      </c>
      <c r="AY360" s="14" t="s">
        <v>127</v>
      </c>
      <c r="BE360" s="212">
        <f>IF(N360="základní",J360,0)</f>
        <v>123</v>
      </c>
      <c r="BF360" s="212">
        <f>IF(N360="snížená",J360,0)</f>
        <v>0</v>
      </c>
      <c r="BG360" s="212">
        <f>IF(N360="zákl. přenesená",J360,0)</f>
        <v>0</v>
      </c>
      <c r="BH360" s="212">
        <f>IF(N360="sníž. přenesená",J360,0)</f>
        <v>0</v>
      </c>
      <c r="BI360" s="212">
        <f>IF(N360="nulová",J360,0)</f>
        <v>0</v>
      </c>
      <c r="BJ360" s="14" t="s">
        <v>78</v>
      </c>
      <c r="BK360" s="212">
        <f>ROUND(I360*H360,2)</f>
        <v>123</v>
      </c>
      <c r="BL360" s="14" t="s">
        <v>234</v>
      </c>
      <c r="BM360" s="211" t="s">
        <v>1179</v>
      </c>
    </row>
    <row r="361" s="2" customFormat="1" ht="24.15" customHeight="1">
      <c r="A361" s="29"/>
      <c r="B361" s="30"/>
      <c r="C361" s="217" t="s">
        <v>1180</v>
      </c>
      <c r="D361" s="217" t="s">
        <v>227</v>
      </c>
      <c r="E361" s="218" t="s">
        <v>1181</v>
      </c>
      <c r="F361" s="219" t="s">
        <v>1182</v>
      </c>
      <c r="G361" s="220" t="s">
        <v>138</v>
      </c>
      <c r="H361" s="221">
        <v>1</v>
      </c>
      <c r="I361" s="222">
        <v>118</v>
      </c>
      <c r="J361" s="222">
        <f>ROUND(I361*H361,2)</f>
        <v>118</v>
      </c>
      <c r="K361" s="223"/>
      <c r="L361" s="224"/>
      <c r="M361" s="225" t="s">
        <v>1</v>
      </c>
      <c r="N361" s="226" t="s">
        <v>35</v>
      </c>
      <c r="O361" s="209">
        <v>0</v>
      </c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211" t="s">
        <v>234</v>
      </c>
      <c r="AT361" s="211" t="s">
        <v>227</v>
      </c>
      <c r="AU361" s="211" t="s">
        <v>70</v>
      </c>
      <c r="AY361" s="14" t="s">
        <v>127</v>
      </c>
      <c r="BE361" s="212">
        <f>IF(N361="základní",J361,0)</f>
        <v>118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4" t="s">
        <v>78</v>
      </c>
      <c r="BK361" s="212">
        <f>ROUND(I361*H361,2)</f>
        <v>118</v>
      </c>
      <c r="BL361" s="14" t="s">
        <v>234</v>
      </c>
      <c r="BM361" s="211" t="s">
        <v>1183</v>
      </c>
    </row>
    <row r="362" s="2" customFormat="1" ht="24.15" customHeight="1">
      <c r="A362" s="29"/>
      <c r="B362" s="30"/>
      <c r="C362" s="217" t="s">
        <v>1184</v>
      </c>
      <c r="D362" s="217" t="s">
        <v>227</v>
      </c>
      <c r="E362" s="218" t="s">
        <v>1185</v>
      </c>
      <c r="F362" s="219" t="s">
        <v>1186</v>
      </c>
      <c r="G362" s="220" t="s">
        <v>138</v>
      </c>
      <c r="H362" s="221">
        <v>1</v>
      </c>
      <c r="I362" s="222">
        <v>217</v>
      </c>
      <c r="J362" s="222">
        <f>ROUND(I362*H362,2)</f>
        <v>217</v>
      </c>
      <c r="K362" s="223"/>
      <c r="L362" s="224"/>
      <c r="M362" s="225" t="s">
        <v>1</v>
      </c>
      <c r="N362" s="226" t="s">
        <v>35</v>
      </c>
      <c r="O362" s="209">
        <v>0</v>
      </c>
      <c r="P362" s="209">
        <f>O362*H362</f>
        <v>0</v>
      </c>
      <c r="Q362" s="209">
        <v>0</v>
      </c>
      <c r="R362" s="209">
        <f>Q362*H362</f>
        <v>0</v>
      </c>
      <c r="S362" s="209">
        <v>0</v>
      </c>
      <c r="T362" s="210">
        <f>S362*H362</f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211" t="s">
        <v>234</v>
      </c>
      <c r="AT362" s="211" t="s">
        <v>227</v>
      </c>
      <c r="AU362" s="211" t="s">
        <v>70</v>
      </c>
      <c r="AY362" s="14" t="s">
        <v>127</v>
      </c>
      <c r="BE362" s="212">
        <f>IF(N362="základní",J362,0)</f>
        <v>217</v>
      </c>
      <c r="BF362" s="212">
        <f>IF(N362="snížená",J362,0)</f>
        <v>0</v>
      </c>
      <c r="BG362" s="212">
        <f>IF(N362="zákl. přenesená",J362,0)</f>
        <v>0</v>
      </c>
      <c r="BH362" s="212">
        <f>IF(N362="sníž. přenesená",J362,0)</f>
        <v>0</v>
      </c>
      <c r="BI362" s="212">
        <f>IF(N362="nulová",J362,0)</f>
        <v>0</v>
      </c>
      <c r="BJ362" s="14" t="s">
        <v>78</v>
      </c>
      <c r="BK362" s="212">
        <f>ROUND(I362*H362,2)</f>
        <v>217</v>
      </c>
      <c r="BL362" s="14" t="s">
        <v>234</v>
      </c>
      <c r="BM362" s="211" t="s">
        <v>1187</v>
      </c>
    </row>
    <row r="363" s="2" customFormat="1" ht="24.15" customHeight="1">
      <c r="A363" s="29"/>
      <c r="B363" s="30"/>
      <c r="C363" s="217" t="s">
        <v>1188</v>
      </c>
      <c r="D363" s="217" t="s">
        <v>227</v>
      </c>
      <c r="E363" s="218" t="s">
        <v>1189</v>
      </c>
      <c r="F363" s="219" t="s">
        <v>1190</v>
      </c>
      <c r="G363" s="220" t="s">
        <v>138</v>
      </c>
      <c r="H363" s="221">
        <v>1</v>
      </c>
      <c r="I363" s="222">
        <v>253</v>
      </c>
      <c r="J363" s="222">
        <f>ROUND(I363*H363,2)</f>
        <v>253</v>
      </c>
      <c r="K363" s="223"/>
      <c r="L363" s="224"/>
      <c r="M363" s="225" t="s">
        <v>1</v>
      </c>
      <c r="N363" s="226" t="s">
        <v>35</v>
      </c>
      <c r="O363" s="209">
        <v>0</v>
      </c>
      <c r="P363" s="209">
        <f>O363*H363</f>
        <v>0</v>
      </c>
      <c r="Q363" s="209">
        <v>0</v>
      </c>
      <c r="R363" s="209">
        <f>Q363*H363</f>
        <v>0</v>
      </c>
      <c r="S363" s="209">
        <v>0</v>
      </c>
      <c r="T363" s="210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211" t="s">
        <v>234</v>
      </c>
      <c r="AT363" s="211" t="s">
        <v>227</v>
      </c>
      <c r="AU363" s="211" t="s">
        <v>70</v>
      </c>
      <c r="AY363" s="14" t="s">
        <v>127</v>
      </c>
      <c r="BE363" s="212">
        <f>IF(N363="základní",J363,0)</f>
        <v>253</v>
      </c>
      <c r="BF363" s="212">
        <f>IF(N363="snížená",J363,0)</f>
        <v>0</v>
      </c>
      <c r="BG363" s="212">
        <f>IF(N363="zákl. přenesená",J363,0)</f>
        <v>0</v>
      </c>
      <c r="BH363" s="212">
        <f>IF(N363="sníž. přenesená",J363,0)</f>
        <v>0</v>
      </c>
      <c r="BI363" s="212">
        <f>IF(N363="nulová",J363,0)</f>
        <v>0</v>
      </c>
      <c r="BJ363" s="14" t="s">
        <v>78</v>
      </c>
      <c r="BK363" s="212">
        <f>ROUND(I363*H363,2)</f>
        <v>253</v>
      </c>
      <c r="BL363" s="14" t="s">
        <v>234</v>
      </c>
      <c r="BM363" s="211" t="s">
        <v>1191</v>
      </c>
    </row>
    <row r="364" s="2" customFormat="1" ht="21.75" customHeight="1">
      <c r="A364" s="29"/>
      <c r="B364" s="30"/>
      <c r="C364" s="217" t="s">
        <v>1192</v>
      </c>
      <c r="D364" s="217" t="s">
        <v>227</v>
      </c>
      <c r="E364" s="218" t="s">
        <v>1193</v>
      </c>
      <c r="F364" s="219" t="s">
        <v>1194</v>
      </c>
      <c r="G364" s="220" t="s">
        <v>138</v>
      </c>
      <c r="H364" s="221">
        <v>1</v>
      </c>
      <c r="I364" s="222">
        <v>75.900000000000006</v>
      </c>
      <c r="J364" s="222">
        <f>ROUND(I364*H364,2)</f>
        <v>75.900000000000006</v>
      </c>
      <c r="K364" s="223"/>
      <c r="L364" s="224"/>
      <c r="M364" s="225" t="s">
        <v>1</v>
      </c>
      <c r="N364" s="226" t="s">
        <v>35</v>
      </c>
      <c r="O364" s="209">
        <v>0</v>
      </c>
      <c r="P364" s="209">
        <f>O364*H364</f>
        <v>0</v>
      </c>
      <c r="Q364" s="209">
        <v>0</v>
      </c>
      <c r="R364" s="209">
        <f>Q364*H364</f>
        <v>0</v>
      </c>
      <c r="S364" s="209">
        <v>0</v>
      </c>
      <c r="T364" s="210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211" t="s">
        <v>234</v>
      </c>
      <c r="AT364" s="211" t="s">
        <v>227</v>
      </c>
      <c r="AU364" s="211" t="s">
        <v>70</v>
      </c>
      <c r="AY364" s="14" t="s">
        <v>127</v>
      </c>
      <c r="BE364" s="212">
        <f>IF(N364="základní",J364,0)</f>
        <v>75.900000000000006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14" t="s">
        <v>78</v>
      </c>
      <c r="BK364" s="212">
        <f>ROUND(I364*H364,2)</f>
        <v>75.900000000000006</v>
      </c>
      <c r="BL364" s="14" t="s">
        <v>234</v>
      </c>
      <c r="BM364" s="211" t="s">
        <v>1195</v>
      </c>
    </row>
    <row r="365" s="2" customFormat="1" ht="24.15" customHeight="1">
      <c r="A365" s="29"/>
      <c r="B365" s="30"/>
      <c r="C365" s="217" t="s">
        <v>1196</v>
      </c>
      <c r="D365" s="217" t="s">
        <v>227</v>
      </c>
      <c r="E365" s="218" t="s">
        <v>1197</v>
      </c>
      <c r="F365" s="219" t="s">
        <v>1198</v>
      </c>
      <c r="G365" s="220" t="s">
        <v>138</v>
      </c>
      <c r="H365" s="221">
        <v>1</v>
      </c>
      <c r="I365" s="222">
        <v>243</v>
      </c>
      <c r="J365" s="222">
        <f>ROUND(I365*H365,2)</f>
        <v>243</v>
      </c>
      <c r="K365" s="223"/>
      <c r="L365" s="224"/>
      <c r="M365" s="225" t="s">
        <v>1</v>
      </c>
      <c r="N365" s="226" t="s">
        <v>35</v>
      </c>
      <c r="O365" s="209">
        <v>0</v>
      </c>
      <c r="P365" s="209">
        <f>O365*H365</f>
        <v>0</v>
      </c>
      <c r="Q365" s="209">
        <v>0</v>
      </c>
      <c r="R365" s="209">
        <f>Q365*H365</f>
        <v>0</v>
      </c>
      <c r="S365" s="209">
        <v>0</v>
      </c>
      <c r="T365" s="210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211" t="s">
        <v>234</v>
      </c>
      <c r="AT365" s="211" t="s">
        <v>227</v>
      </c>
      <c r="AU365" s="211" t="s">
        <v>70</v>
      </c>
      <c r="AY365" s="14" t="s">
        <v>127</v>
      </c>
      <c r="BE365" s="212">
        <f>IF(N365="základní",J365,0)</f>
        <v>243</v>
      </c>
      <c r="BF365" s="212">
        <f>IF(N365="snížená",J365,0)</f>
        <v>0</v>
      </c>
      <c r="BG365" s="212">
        <f>IF(N365="zákl. přenesená",J365,0)</f>
        <v>0</v>
      </c>
      <c r="BH365" s="212">
        <f>IF(N365="sníž. přenesená",J365,0)</f>
        <v>0</v>
      </c>
      <c r="BI365" s="212">
        <f>IF(N365="nulová",J365,0)</f>
        <v>0</v>
      </c>
      <c r="BJ365" s="14" t="s">
        <v>78</v>
      </c>
      <c r="BK365" s="212">
        <f>ROUND(I365*H365,2)</f>
        <v>243</v>
      </c>
      <c r="BL365" s="14" t="s">
        <v>234</v>
      </c>
      <c r="BM365" s="211" t="s">
        <v>1199</v>
      </c>
    </row>
    <row r="366" s="2" customFormat="1" ht="24.15" customHeight="1">
      <c r="A366" s="29"/>
      <c r="B366" s="30"/>
      <c r="C366" s="217" t="s">
        <v>1200</v>
      </c>
      <c r="D366" s="217" t="s">
        <v>227</v>
      </c>
      <c r="E366" s="218" t="s">
        <v>1201</v>
      </c>
      <c r="F366" s="219" t="s">
        <v>1202</v>
      </c>
      <c r="G366" s="220" t="s">
        <v>138</v>
      </c>
      <c r="H366" s="221">
        <v>1</v>
      </c>
      <c r="I366" s="222">
        <v>294</v>
      </c>
      <c r="J366" s="222">
        <f>ROUND(I366*H366,2)</f>
        <v>294</v>
      </c>
      <c r="K366" s="223"/>
      <c r="L366" s="224"/>
      <c r="M366" s="225" t="s">
        <v>1</v>
      </c>
      <c r="N366" s="226" t="s">
        <v>35</v>
      </c>
      <c r="O366" s="209">
        <v>0</v>
      </c>
      <c r="P366" s="209">
        <f>O366*H366</f>
        <v>0</v>
      </c>
      <c r="Q366" s="209">
        <v>0</v>
      </c>
      <c r="R366" s="209">
        <f>Q366*H366</f>
        <v>0</v>
      </c>
      <c r="S366" s="209">
        <v>0</v>
      </c>
      <c r="T366" s="210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211" t="s">
        <v>234</v>
      </c>
      <c r="AT366" s="211" t="s">
        <v>227</v>
      </c>
      <c r="AU366" s="211" t="s">
        <v>70</v>
      </c>
      <c r="AY366" s="14" t="s">
        <v>127</v>
      </c>
      <c r="BE366" s="212">
        <f>IF(N366="základní",J366,0)</f>
        <v>294</v>
      </c>
      <c r="BF366" s="212">
        <f>IF(N366="snížená",J366,0)</f>
        <v>0</v>
      </c>
      <c r="BG366" s="212">
        <f>IF(N366="zákl. přenesená",J366,0)</f>
        <v>0</v>
      </c>
      <c r="BH366" s="212">
        <f>IF(N366="sníž. přenesená",J366,0)</f>
        <v>0</v>
      </c>
      <c r="BI366" s="212">
        <f>IF(N366="nulová",J366,0)</f>
        <v>0</v>
      </c>
      <c r="BJ366" s="14" t="s">
        <v>78</v>
      </c>
      <c r="BK366" s="212">
        <f>ROUND(I366*H366,2)</f>
        <v>294</v>
      </c>
      <c r="BL366" s="14" t="s">
        <v>234</v>
      </c>
      <c r="BM366" s="211" t="s">
        <v>1203</v>
      </c>
    </row>
    <row r="367" s="2" customFormat="1" ht="21.75" customHeight="1">
      <c r="A367" s="29"/>
      <c r="B367" s="30"/>
      <c r="C367" s="217" t="s">
        <v>1204</v>
      </c>
      <c r="D367" s="217" t="s">
        <v>227</v>
      </c>
      <c r="E367" s="218" t="s">
        <v>1205</v>
      </c>
      <c r="F367" s="219" t="s">
        <v>1206</v>
      </c>
      <c r="G367" s="220" t="s">
        <v>138</v>
      </c>
      <c r="H367" s="221">
        <v>1</v>
      </c>
      <c r="I367" s="222">
        <v>109</v>
      </c>
      <c r="J367" s="222">
        <f>ROUND(I367*H367,2)</f>
        <v>109</v>
      </c>
      <c r="K367" s="223"/>
      <c r="L367" s="224"/>
      <c r="M367" s="225" t="s">
        <v>1</v>
      </c>
      <c r="N367" s="226" t="s">
        <v>35</v>
      </c>
      <c r="O367" s="209">
        <v>0</v>
      </c>
      <c r="P367" s="209">
        <f>O367*H367</f>
        <v>0</v>
      </c>
      <c r="Q367" s="209">
        <v>0</v>
      </c>
      <c r="R367" s="209">
        <f>Q367*H367</f>
        <v>0</v>
      </c>
      <c r="S367" s="209">
        <v>0</v>
      </c>
      <c r="T367" s="210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211" t="s">
        <v>234</v>
      </c>
      <c r="AT367" s="211" t="s">
        <v>227</v>
      </c>
      <c r="AU367" s="211" t="s">
        <v>70</v>
      </c>
      <c r="AY367" s="14" t="s">
        <v>127</v>
      </c>
      <c r="BE367" s="212">
        <f>IF(N367="základní",J367,0)</f>
        <v>109</v>
      </c>
      <c r="BF367" s="212">
        <f>IF(N367="snížená",J367,0)</f>
        <v>0</v>
      </c>
      <c r="BG367" s="212">
        <f>IF(N367="zákl. přenesená",J367,0)</f>
        <v>0</v>
      </c>
      <c r="BH367" s="212">
        <f>IF(N367="sníž. přenesená",J367,0)</f>
        <v>0</v>
      </c>
      <c r="BI367" s="212">
        <f>IF(N367="nulová",J367,0)</f>
        <v>0</v>
      </c>
      <c r="BJ367" s="14" t="s">
        <v>78</v>
      </c>
      <c r="BK367" s="212">
        <f>ROUND(I367*H367,2)</f>
        <v>109</v>
      </c>
      <c r="BL367" s="14" t="s">
        <v>234</v>
      </c>
      <c r="BM367" s="211" t="s">
        <v>1207</v>
      </c>
    </row>
    <row r="368" s="2" customFormat="1" ht="24.15" customHeight="1">
      <c r="A368" s="29"/>
      <c r="B368" s="30"/>
      <c r="C368" s="217" t="s">
        <v>1208</v>
      </c>
      <c r="D368" s="217" t="s">
        <v>227</v>
      </c>
      <c r="E368" s="218" t="s">
        <v>1209</v>
      </c>
      <c r="F368" s="219" t="s">
        <v>1210</v>
      </c>
      <c r="G368" s="220" t="s">
        <v>138</v>
      </c>
      <c r="H368" s="221">
        <v>1</v>
      </c>
      <c r="I368" s="222">
        <v>1520</v>
      </c>
      <c r="J368" s="222">
        <f>ROUND(I368*H368,2)</f>
        <v>1520</v>
      </c>
      <c r="K368" s="223"/>
      <c r="L368" s="224"/>
      <c r="M368" s="225" t="s">
        <v>1</v>
      </c>
      <c r="N368" s="226" t="s">
        <v>35</v>
      </c>
      <c r="O368" s="209">
        <v>0</v>
      </c>
      <c r="P368" s="209">
        <f>O368*H368</f>
        <v>0</v>
      </c>
      <c r="Q368" s="209">
        <v>0</v>
      </c>
      <c r="R368" s="209">
        <f>Q368*H368</f>
        <v>0</v>
      </c>
      <c r="S368" s="209">
        <v>0</v>
      </c>
      <c r="T368" s="210">
        <f>S368*H368</f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211" t="s">
        <v>234</v>
      </c>
      <c r="AT368" s="211" t="s">
        <v>227</v>
      </c>
      <c r="AU368" s="211" t="s">
        <v>70</v>
      </c>
      <c r="AY368" s="14" t="s">
        <v>127</v>
      </c>
      <c r="BE368" s="212">
        <f>IF(N368="základní",J368,0)</f>
        <v>1520</v>
      </c>
      <c r="BF368" s="212">
        <f>IF(N368="snížená",J368,0)</f>
        <v>0</v>
      </c>
      <c r="BG368" s="212">
        <f>IF(N368="zákl. přenesená",J368,0)</f>
        <v>0</v>
      </c>
      <c r="BH368" s="212">
        <f>IF(N368="sníž. přenesená",J368,0)</f>
        <v>0</v>
      </c>
      <c r="BI368" s="212">
        <f>IF(N368="nulová",J368,0)</f>
        <v>0</v>
      </c>
      <c r="BJ368" s="14" t="s">
        <v>78</v>
      </c>
      <c r="BK368" s="212">
        <f>ROUND(I368*H368,2)</f>
        <v>1520</v>
      </c>
      <c r="BL368" s="14" t="s">
        <v>234</v>
      </c>
      <c r="BM368" s="211" t="s">
        <v>1211</v>
      </c>
    </row>
    <row r="369" s="2" customFormat="1" ht="24.15" customHeight="1">
      <c r="A369" s="29"/>
      <c r="B369" s="30"/>
      <c r="C369" s="217" t="s">
        <v>1212</v>
      </c>
      <c r="D369" s="217" t="s">
        <v>227</v>
      </c>
      <c r="E369" s="218" t="s">
        <v>1213</v>
      </c>
      <c r="F369" s="219" t="s">
        <v>1214</v>
      </c>
      <c r="G369" s="220" t="s">
        <v>138</v>
      </c>
      <c r="H369" s="221">
        <v>1</v>
      </c>
      <c r="I369" s="222">
        <v>4860</v>
      </c>
      <c r="J369" s="222">
        <f>ROUND(I369*H369,2)</f>
        <v>4860</v>
      </c>
      <c r="K369" s="223"/>
      <c r="L369" s="224"/>
      <c r="M369" s="225" t="s">
        <v>1</v>
      </c>
      <c r="N369" s="226" t="s">
        <v>35</v>
      </c>
      <c r="O369" s="209">
        <v>0</v>
      </c>
      <c r="P369" s="209">
        <f>O369*H369</f>
        <v>0</v>
      </c>
      <c r="Q369" s="209">
        <v>0</v>
      </c>
      <c r="R369" s="209">
        <f>Q369*H369</f>
        <v>0</v>
      </c>
      <c r="S369" s="209">
        <v>0</v>
      </c>
      <c r="T369" s="210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211" t="s">
        <v>234</v>
      </c>
      <c r="AT369" s="211" t="s">
        <v>227</v>
      </c>
      <c r="AU369" s="211" t="s">
        <v>70</v>
      </c>
      <c r="AY369" s="14" t="s">
        <v>127</v>
      </c>
      <c r="BE369" s="212">
        <f>IF(N369="základní",J369,0)</f>
        <v>4860</v>
      </c>
      <c r="BF369" s="212">
        <f>IF(N369="snížená",J369,0)</f>
        <v>0</v>
      </c>
      <c r="BG369" s="212">
        <f>IF(N369="zákl. přenesená",J369,0)</f>
        <v>0</v>
      </c>
      <c r="BH369" s="212">
        <f>IF(N369="sníž. přenesená",J369,0)</f>
        <v>0</v>
      </c>
      <c r="BI369" s="212">
        <f>IF(N369="nulová",J369,0)</f>
        <v>0</v>
      </c>
      <c r="BJ369" s="14" t="s">
        <v>78</v>
      </c>
      <c r="BK369" s="212">
        <f>ROUND(I369*H369,2)</f>
        <v>4860</v>
      </c>
      <c r="BL369" s="14" t="s">
        <v>234</v>
      </c>
      <c r="BM369" s="211" t="s">
        <v>1215</v>
      </c>
    </row>
    <row r="370" s="2" customFormat="1" ht="21.75" customHeight="1">
      <c r="A370" s="29"/>
      <c r="B370" s="30"/>
      <c r="C370" s="217" t="s">
        <v>1216</v>
      </c>
      <c r="D370" s="217" t="s">
        <v>227</v>
      </c>
      <c r="E370" s="218" t="s">
        <v>1217</v>
      </c>
      <c r="F370" s="219" t="s">
        <v>1218</v>
      </c>
      <c r="G370" s="220" t="s">
        <v>138</v>
      </c>
      <c r="H370" s="221">
        <v>1</v>
      </c>
      <c r="I370" s="222">
        <v>288</v>
      </c>
      <c r="J370" s="222">
        <f>ROUND(I370*H370,2)</f>
        <v>288</v>
      </c>
      <c r="K370" s="223"/>
      <c r="L370" s="224"/>
      <c r="M370" s="225" t="s">
        <v>1</v>
      </c>
      <c r="N370" s="226" t="s">
        <v>35</v>
      </c>
      <c r="O370" s="209">
        <v>0</v>
      </c>
      <c r="P370" s="209">
        <f>O370*H370</f>
        <v>0</v>
      </c>
      <c r="Q370" s="209">
        <v>0</v>
      </c>
      <c r="R370" s="209">
        <f>Q370*H370</f>
        <v>0</v>
      </c>
      <c r="S370" s="209">
        <v>0</v>
      </c>
      <c r="T370" s="210">
        <f>S370*H370</f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211" t="s">
        <v>234</v>
      </c>
      <c r="AT370" s="211" t="s">
        <v>227</v>
      </c>
      <c r="AU370" s="211" t="s">
        <v>70</v>
      </c>
      <c r="AY370" s="14" t="s">
        <v>127</v>
      </c>
      <c r="BE370" s="212">
        <f>IF(N370="základní",J370,0)</f>
        <v>288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14" t="s">
        <v>78</v>
      </c>
      <c r="BK370" s="212">
        <f>ROUND(I370*H370,2)</f>
        <v>288</v>
      </c>
      <c r="BL370" s="14" t="s">
        <v>234</v>
      </c>
      <c r="BM370" s="211" t="s">
        <v>1219</v>
      </c>
    </row>
    <row r="371" s="2" customFormat="1" ht="24.15" customHeight="1">
      <c r="A371" s="29"/>
      <c r="B371" s="30"/>
      <c r="C371" s="217" t="s">
        <v>1220</v>
      </c>
      <c r="D371" s="217" t="s">
        <v>227</v>
      </c>
      <c r="E371" s="218" t="s">
        <v>1221</v>
      </c>
      <c r="F371" s="219" t="s">
        <v>1222</v>
      </c>
      <c r="G371" s="220" t="s">
        <v>138</v>
      </c>
      <c r="H371" s="221">
        <v>1</v>
      </c>
      <c r="I371" s="222">
        <v>1060</v>
      </c>
      <c r="J371" s="222">
        <f>ROUND(I371*H371,2)</f>
        <v>1060</v>
      </c>
      <c r="K371" s="223"/>
      <c r="L371" s="224"/>
      <c r="M371" s="225" t="s">
        <v>1</v>
      </c>
      <c r="N371" s="226" t="s">
        <v>35</v>
      </c>
      <c r="O371" s="209">
        <v>0</v>
      </c>
      <c r="P371" s="209">
        <f>O371*H371</f>
        <v>0</v>
      </c>
      <c r="Q371" s="209">
        <v>0</v>
      </c>
      <c r="R371" s="209">
        <f>Q371*H371</f>
        <v>0</v>
      </c>
      <c r="S371" s="209">
        <v>0</v>
      </c>
      <c r="T371" s="210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211" t="s">
        <v>234</v>
      </c>
      <c r="AT371" s="211" t="s">
        <v>227</v>
      </c>
      <c r="AU371" s="211" t="s">
        <v>70</v>
      </c>
      <c r="AY371" s="14" t="s">
        <v>127</v>
      </c>
      <c r="BE371" s="212">
        <f>IF(N371="základní",J371,0)</f>
        <v>1060</v>
      </c>
      <c r="BF371" s="212">
        <f>IF(N371="snížená",J371,0)</f>
        <v>0</v>
      </c>
      <c r="BG371" s="212">
        <f>IF(N371="zákl. přenesená",J371,0)</f>
        <v>0</v>
      </c>
      <c r="BH371" s="212">
        <f>IF(N371="sníž. přenesená",J371,0)</f>
        <v>0</v>
      </c>
      <c r="BI371" s="212">
        <f>IF(N371="nulová",J371,0)</f>
        <v>0</v>
      </c>
      <c r="BJ371" s="14" t="s">
        <v>78</v>
      </c>
      <c r="BK371" s="212">
        <f>ROUND(I371*H371,2)</f>
        <v>1060</v>
      </c>
      <c r="BL371" s="14" t="s">
        <v>234</v>
      </c>
      <c r="BM371" s="211" t="s">
        <v>1223</v>
      </c>
    </row>
    <row r="372" s="2" customFormat="1" ht="24.15" customHeight="1">
      <c r="A372" s="29"/>
      <c r="B372" s="30"/>
      <c r="C372" s="217" t="s">
        <v>1224</v>
      </c>
      <c r="D372" s="217" t="s">
        <v>227</v>
      </c>
      <c r="E372" s="218" t="s">
        <v>1225</v>
      </c>
      <c r="F372" s="219" t="s">
        <v>1226</v>
      </c>
      <c r="G372" s="220" t="s">
        <v>138</v>
      </c>
      <c r="H372" s="221">
        <v>1</v>
      </c>
      <c r="I372" s="222">
        <v>162</v>
      </c>
      <c r="J372" s="222">
        <f>ROUND(I372*H372,2)</f>
        <v>162</v>
      </c>
      <c r="K372" s="223"/>
      <c r="L372" s="224"/>
      <c r="M372" s="225" t="s">
        <v>1</v>
      </c>
      <c r="N372" s="226" t="s">
        <v>35</v>
      </c>
      <c r="O372" s="209">
        <v>0</v>
      </c>
      <c r="P372" s="209">
        <f>O372*H372</f>
        <v>0</v>
      </c>
      <c r="Q372" s="209">
        <v>0</v>
      </c>
      <c r="R372" s="209">
        <f>Q372*H372</f>
        <v>0</v>
      </c>
      <c r="S372" s="209">
        <v>0</v>
      </c>
      <c r="T372" s="210">
        <f>S372*H372</f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211" t="s">
        <v>234</v>
      </c>
      <c r="AT372" s="211" t="s">
        <v>227</v>
      </c>
      <c r="AU372" s="211" t="s">
        <v>70</v>
      </c>
      <c r="AY372" s="14" t="s">
        <v>127</v>
      </c>
      <c r="BE372" s="212">
        <f>IF(N372="základní",J372,0)</f>
        <v>162</v>
      </c>
      <c r="BF372" s="212">
        <f>IF(N372="snížená",J372,0)</f>
        <v>0</v>
      </c>
      <c r="BG372" s="212">
        <f>IF(N372="zákl. přenesená",J372,0)</f>
        <v>0</v>
      </c>
      <c r="BH372" s="212">
        <f>IF(N372="sníž. přenesená",J372,0)</f>
        <v>0</v>
      </c>
      <c r="BI372" s="212">
        <f>IF(N372="nulová",J372,0)</f>
        <v>0</v>
      </c>
      <c r="BJ372" s="14" t="s">
        <v>78</v>
      </c>
      <c r="BK372" s="212">
        <f>ROUND(I372*H372,2)</f>
        <v>162</v>
      </c>
      <c r="BL372" s="14" t="s">
        <v>234</v>
      </c>
      <c r="BM372" s="211" t="s">
        <v>1227</v>
      </c>
    </row>
    <row r="373" s="2" customFormat="1" ht="24.15" customHeight="1">
      <c r="A373" s="29"/>
      <c r="B373" s="30"/>
      <c r="C373" s="217" t="s">
        <v>1228</v>
      </c>
      <c r="D373" s="217" t="s">
        <v>227</v>
      </c>
      <c r="E373" s="218" t="s">
        <v>1229</v>
      </c>
      <c r="F373" s="219" t="s">
        <v>1230</v>
      </c>
      <c r="G373" s="220" t="s">
        <v>138</v>
      </c>
      <c r="H373" s="221">
        <v>1</v>
      </c>
      <c r="I373" s="222">
        <v>2300</v>
      </c>
      <c r="J373" s="222">
        <f>ROUND(I373*H373,2)</f>
        <v>2300</v>
      </c>
      <c r="K373" s="223"/>
      <c r="L373" s="224"/>
      <c r="M373" s="225" t="s">
        <v>1</v>
      </c>
      <c r="N373" s="226" t="s">
        <v>35</v>
      </c>
      <c r="O373" s="209">
        <v>0</v>
      </c>
      <c r="P373" s="209">
        <f>O373*H373</f>
        <v>0</v>
      </c>
      <c r="Q373" s="209">
        <v>0</v>
      </c>
      <c r="R373" s="209">
        <f>Q373*H373</f>
        <v>0</v>
      </c>
      <c r="S373" s="209">
        <v>0</v>
      </c>
      <c r="T373" s="210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211" t="s">
        <v>234</v>
      </c>
      <c r="AT373" s="211" t="s">
        <v>227</v>
      </c>
      <c r="AU373" s="211" t="s">
        <v>70</v>
      </c>
      <c r="AY373" s="14" t="s">
        <v>127</v>
      </c>
      <c r="BE373" s="212">
        <f>IF(N373="základní",J373,0)</f>
        <v>2300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4" t="s">
        <v>78</v>
      </c>
      <c r="BK373" s="212">
        <f>ROUND(I373*H373,2)</f>
        <v>2300</v>
      </c>
      <c r="BL373" s="14" t="s">
        <v>234</v>
      </c>
      <c r="BM373" s="211" t="s">
        <v>1231</v>
      </c>
    </row>
    <row r="374" s="2" customFormat="1" ht="24.15" customHeight="1">
      <c r="A374" s="29"/>
      <c r="B374" s="30"/>
      <c r="C374" s="217" t="s">
        <v>1232</v>
      </c>
      <c r="D374" s="217" t="s">
        <v>227</v>
      </c>
      <c r="E374" s="218" t="s">
        <v>1233</v>
      </c>
      <c r="F374" s="219" t="s">
        <v>1234</v>
      </c>
      <c r="G374" s="220" t="s">
        <v>138</v>
      </c>
      <c r="H374" s="221">
        <v>1</v>
      </c>
      <c r="I374" s="222">
        <v>2630</v>
      </c>
      <c r="J374" s="222">
        <f>ROUND(I374*H374,2)</f>
        <v>2630</v>
      </c>
      <c r="K374" s="223"/>
      <c r="L374" s="224"/>
      <c r="M374" s="225" t="s">
        <v>1</v>
      </c>
      <c r="N374" s="226" t="s">
        <v>35</v>
      </c>
      <c r="O374" s="209">
        <v>0</v>
      </c>
      <c r="P374" s="209">
        <f>O374*H374</f>
        <v>0</v>
      </c>
      <c r="Q374" s="209">
        <v>0</v>
      </c>
      <c r="R374" s="209">
        <f>Q374*H374</f>
        <v>0</v>
      </c>
      <c r="S374" s="209">
        <v>0</v>
      </c>
      <c r="T374" s="210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211" t="s">
        <v>234</v>
      </c>
      <c r="AT374" s="211" t="s">
        <v>227</v>
      </c>
      <c r="AU374" s="211" t="s">
        <v>70</v>
      </c>
      <c r="AY374" s="14" t="s">
        <v>127</v>
      </c>
      <c r="BE374" s="212">
        <f>IF(N374="základní",J374,0)</f>
        <v>2630</v>
      </c>
      <c r="BF374" s="212">
        <f>IF(N374="snížená",J374,0)</f>
        <v>0</v>
      </c>
      <c r="BG374" s="212">
        <f>IF(N374="zákl. přenesená",J374,0)</f>
        <v>0</v>
      </c>
      <c r="BH374" s="212">
        <f>IF(N374="sníž. přenesená",J374,0)</f>
        <v>0</v>
      </c>
      <c r="BI374" s="212">
        <f>IF(N374="nulová",J374,0)</f>
        <v>0</v>
      </c>
      <c r="BJ374" s="14" t="s">
        <v>78</v>
      </c>
      <c r="BK374" s="212">
        <f>ROUND(I374*H374,2)</f>
        <v>2630</v>
      </c>
      <c r="BL374" s="14" t="s">
        <v>234</v>
      </c>
      <c r="BM374" s="211" t="s">
        <v>1235</v>
      </c>
    </row>
    <row r="375" s="2" customFormat="1" ht="24.15" customHeight="1">
      <c r="A375" s="29"/>
      <c r="B375" s="30"/>
      <c r="C375" s="217" t="s">
        <v>1236</v>
      </c>
      <c r="D375" s="217" t="s">
        <v>227</v>
      </c>
      <c r="E375" s="218" t="s">
        <v>1237</v>
      </c>
      <c r="F375" s="219" t="s">
        <v>1238</v>
      </c>
      <c r="G375" s="220" t="s">
        <v>138</v>
      </c>
      <c r="H375" s="221">
        <v>1</v>
      </c>
      <c r="I375" s="222">
        <v>4980</v>
      </c>
      <c r="J375" s="222">
        <f>ROUND(I375*H375,2)</f>
        <v>4980</v>
      </c>
      <c r="K375" s="223"/>
      <c r="L375" s="224"/>
      <c r="M375" s="225" t="s">
        <v>1</v>
      </c>
      <c r="N375" s="226" t="s">
        <v>35</v>
      </c>
      <c r="O375" s="209">
        <v>0</v>
      </c>
      <c r="P375" s="209">
        <f>O375*H375</f>
        <v>0</v>
      </c>
      <c r="Q375" s="209">
        <v>0</v>
      </c>
      <c r="R375" s="209">
        <f>Q375*H375</f>
        <v>0</v>
      </c>
      <c r="S375" s="209">
        <v>0</v>
      </c>
      <c r="T375" s="210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211" t="s">
        <v>234</v>
      </c>
      <c r="AT375" s="211" t="s">
        <v>227</v>
      </c>
      <c r="AU375" s="211" t="s">
        <v>70</v>
      </c>
      <c r="AY375" s="14" t="s">
        <v>127</v>
      </c>
      <c r="BE375" s="212">
        <f>IF(N375="základní",J375,0)</f>
        <v>4980</v>
      </c>
      <c r="BF375" s="212">
        <f>IF(N375="snížená",J375,0)</f>
        <v>0</v>
      </c>
      <c r="BG375" s="212">
        <f>IF(N375="zákl. přenesená",J375,0)</f>
        <v>0</v>
      </c>
      <c r="BH375" s="212">
        <f>IF(N375="sníž. přenesená",J375,0)</f>
        <v>0</v>
      </c>
      <c r="BI375" s="212">
        <f>IF(N375="nulová",J375,0)</f>
        <v>0</v>
      </c>
      <c r="BJ375" s="14" t="s">
        <v>78</v>
      </c>
      <c r="BK375" s="212">
        <f>ROUND(I375*H375,2)</f>
        <v>4980</v>
      </c>
      <c r="BL375" s="14" t="s">
        <v>234</v>
      </c>
      <c r="BM375" s="211" t="s">
        <v>1239</v>
      </c>
    </row>
    <row r="376" s="2" customFormat="1" ht="24.15" customHeight="1">
      <c r="A376" s="29"/>
      <c r="B376" s="30"/>
      <c r="C376" s="217" t="s">
        <v>1240</v>
      </c>
      <c r="D376" s="217" t="s">
        <v>227</v>
      </c>
      <c r="E376" s="218" t="s">
        <v>1241</v>
      </c>
      <c r="F376" s="219" t="s">
        <v>1242</v>
      </c>
      <c r="G376" s="220" t="s">
        <v>138</v>
      </c>
      <c r="H376" s="221">
        <v>1</v>
      </c>
      <c r="I376" s="222">
        <v>5500</v>
      </c>
      <c r="J376" s="222">
        <f>ROUND(I376*H376,2)</f>
        <v>5500</v>
      </c>
      <c r="K376" s="223"/>
      <c r="L376" s="224"/>
      <c r="M376" s="225" t="s">
        <v>1</v>
      </c>
      <c r="N376" s="226" t="s">
        <v>35</v>
      </c>
      <c r="O376" s="209">
        <v>0</v>
      </c>
      <c r="P376" s="209">
        <f>O376*H376</f>
        <v>0</v>
      </c>
      <c r="Q376" s="209">
        <v>0</v>
      </c>
      <c r="R376" s="209">
        <f>Q376*H376</f>
        <v>0</v>
      </c>
      <c r="S376" s="209">
        <v>0</v>
      </c>
      <c r="T376" s="210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211" t="s">
        <v>234</v>
      </c>
      <c r="AT376" s="211" t="s">
        <v>227</v>
      </c>
      <c r="AU376" s="211" t="s">
        <v>70</v>
      </c>
      <c r="AY376" s="14" t="s">
        <v>127</v>
      </c>
      <c r="BE376" s="212">
        <f>IF(N376="základní",J376,0)</f>
        <v>5500</v>
      </c>
      <c r="BF376" s="212">
        <f>IF(N376="snížená",J376,0)</f>
        <v>0</v>
      </c>
      <c r="BG376" s="212">
        <f>IF(N376="zákl. přenesená",J376,0)</f>
        <v>0</v>
      </c>
      <c r="BH376" s="212">
        <f>IF(N376="sníž. přenesená",J376,0)</f>
        <v>0</v>
      </c>
      <c r="BI376" s="212">
        <f>IF(N376="nulová",J376,0)</f>
        <v>0</v>
      </c>
      <c r="BJ376" s="14" t="s">
        <v>78</v>
      </c>
      <c r="BK376" s="212">
        <f>ROUND(I376*H376,2)</f>
        <v>5500</v>
      </c>
      <c r="BL376" s="14" t="s">
        <v>234</v>
      </c>
      <c r="BM376" s="211" t="s">
        <v>1243</v>
      </c>
    </row>
    <row r="377" s="2" customFormat="1" ht="16.5" customHeight="1">
      <c r="A377" s="29"/>
      <c r="B377" s="30"/>
      <c r="C377" s="217" t="s">
        <v>1244</v>
      </c>
      <c r="D377" s="217" t="s">
        <v>227</v>
      </c>
      <c r="E377" s="218" t="s">
        <v>1245</v>
      </c>
      <c r="F377" s="219" t="s">
        <v>1246</v>
      </c>
      <c r="G377" s="220" t="s">
        <v>138</v>
      </c>
      <c r="H377" s="221">
        <v>1</v>
      </c>
      <c r="I377" s="222">
        <v>2740</v>
      </c>
      <c r="J377" s="222">
        <f>ROUND(I377*H377,2)</f>
        <v>2740</v>
      </c>
      <c r="K377" s="223"/>
      <c r="L377" s="224"/>
      <c r="M377" s="225" t="s">
        <v>1</v>
      </c>
      <c r="N377" s="226" t="s">
        <v>35</v>
      </c>
      <c r="O377" s="209">
        <v>0</v>
      </c>
      <c r="P377" s="209">
        <f>O377*H377</f>
        <v>0</v>
      </c>
      <c r="Q377" s="209">
        <v>0</v>
      </c>
      <c r="R377" s="209">
        <f>Q377*H377</f>
        <v>0</v>
      </c>
      <c r="S377" s="209">
        <v>0</v>
      </c>
      <c r="T377" s="210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211" t="s">
        <v>234</v>
      </c>
      <c r="AT377" s="211" t="s">
        <v>227</v>
      </c>
      <c r="AU377" s="211" t="s">
        <v>70</v>
      </c>
      <c r="AY377" s="14" t="s">
        <v>127</v>
      </c>
      <c r="BE377" s="212">
        <f>IF(N377="základní",J377,0)</f>
        <v>2740</v>
      </c>
      <c r="BF377" s="212">
        <f>IF(N377="snížená",J377,0)</f>
        <v>0</v>
      </c>
      <c r="BG377" s="212">
        <f>IF(N377="zákl. přenesená",J377,0)</f>
        <v>0</v>
      </c>
      <c r="BH377" s="212">
        <f>IF(N377="sníž. přenesená",J377,0)</f>
        <v>0</v>
      </c>
      <c r="BI377" s="212">
        <f>IF(N377="nulová",J377,0)</f>
        <v>0</v>
      </c>
      <c r="BJ377" s="14" t="s">
        <v>78</v>
      </c>
      <c r="BK377" s="212">
        <f>ROUND(I377*H377,2)</f>
        <v>2740</v>
      </c>
      <c r="BL377" s="14" t="s">
        <v>234</v>
      </c>
      <c r="BM377" s="211" t="s">
        <v>1247</v>
      </c>
    </row>
    <row r="378" s="2" customFormat="1" ht="16.5" customHeight="1">
      <c r="A378" s="29"/>
      <c r="B378" s="30"/>
      <c r="C378" s="217" t="s">
        <v>1248</v>
      </c>
      <c r="D378" s="217" t="s">
        <v>227</v>
      </c>
      <c r="E378" s="218" t="s">
        <v>1249</v>
      </c>
      <c r="F378" s="219" t="s">
        <v>1250</v>
      </c>
      <c r="G378" s="220" t="s">
        <v>138</v>
      </c>
      <c r="H378" s="221">
        <v>1</v>
      </c>
      <c r="I378" s="222">
        <v>3610</v>
      </c>
      <c r="J378" s="222">
        <f>ROUND(I378*H378,2)</f>
        <v>3610</v>
      </c>
      <c r="K378" s="223"/>
      <c r="L378" s="224"/>
      <c r="M378" s="225" t="s">
        <v>1</v>
      </c>
      <c r="N378" s="226" t="s">
        <v>35</v>
      </c>
      <c r="O378" s="209">
        <v>0</v>
      </c>
      <c r="P378" s="209">
        <f>O378*H378</f>
        <v>0</v>
      </c>
      <c r="Q378" s="209">
        <v>0</v>
      </c>
      <c r="R378" s="209">
        <f>Q378*H378</f>
        <v>0</v>
      </c>
      <c r="S378" s="209">
        <v>0</v>
      </c>
      <c r="T378" s="210">
        <f>S378*H378</f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211" t="s">
        <v>234</v>
      </c>
      <c r="AT378" s="211" t="s">
        <v>227</v>
      </c>
      <c r="AU378" s="211" t="s">
        <v>70</v>
      </c>
      <c r="AY378" s="14" t="s">
        <v>127</v>
      </c>
      <c r="BE378" s="212">
        <f>IF(N378="základní",J378,0)</f>
        <v>3610</v>
      </c>
      <c r="BF378" s="212">
        <f>IF(N378="snížená",J378,0)</f>
        <v>0</v>
      </c>
      <c r="BG378" s="212">
        <f>IF(N378="zákl. přenesená",J378,0)</f>
        <v>0</v>
      </c>
      <c r="BH378" s="212">
        <f>IF(N378="sníž. přenesená",J378,0)</f>
        <v>0</v>
      </c>
      <c r="BI378" s="212">
        <f>IF(N378="nulová",J378,0)</f>
        <v>0</v>
      </c>
      <c r="BJ378" s="14" t="s">
        <v>78</v>
      </c>
      <c r="BK378" s="212">
        <f>ROUND(I378*H378,2)</f>
        <v>3610</v>
      </c>
      <c r="BL378" s="14" t="s">
        <v>234</v>
      </c>
      <c r="BM378" s="211" t="s">
        <v>1251</v>
      </c>
    </row>
    <row r="379" s="2" customFormat="1" ht="24.15" customHeight="1">
      <c r="A379" s="29"/>
      <c r="B379" s="30"/>
      <c r="C379" s="217" t="s">
        <v>1252</v>
      </c>
      <c r="D379" s="217" t="s">
        <v>227</v>
      </c>
      <c r="E379" s="218" t="s">
        <v>1253</v>
      </c>
      <c r="F379" s="219" t="s">
        <v>1254</v>
      </c>
      <c r="G379" s="220" t="s">
        <v>138</v>
      </c>
      <c r="H379" s="221">
        <v>1</v>
      </c>
      <c r="I379" s="222">
        <v>1110</v>
      </c>
      <c r="J379" s="222">
        <f>ROUND(I379*H379,2)</f>
        <v>1110</v>
      </c>
      <c r="K379" s="223"/>
      <c r="L379" s="224"/>
      <c r="M379" s="225" t="s">
        <v>1</v>
      </c>
      <c r="N379" s="226" t="s">
        <v>35</v>
      </c>
      <c r="O379" s="209">
        <v>0</v>
      </c>
      <c r="P379" s="209">
        <f>O379*H379</f>
        <v>0</v>
      </c>
      <c r="Q379" s="209">
        <v>0</v>
      </c>
      <c r="R379" s="209">
        <f>Q379*H379</f>
        <v>0</v>
      </c>
      <c r="S379" s="209">
        <v>0</v>
      </c>
      <c r="T379" s="210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211" t="s">
        <v>234</v>
      </c>
      <c r="AT379" s="211" t="s">
        <v>227</v>
      </c>
      <c r="AU379" s="211" t="s">
        <v>70</v>
      </c>
      <c r="AY379" s="14" t="s">
        <v>127</v>
      </c>
      <c r="BE379" s="212">
        <f>IF(N379="základní",J379,0)</f>
        <v>1110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14" t="s">
        <v>78</v>
      </c>
      <c r="BK379" s="212">
        <f>ROUND(I379*H379,2)</f>
        <v>1110</v>
      </c>
      <c r="BL379" s="14" t="s">
        <v>234</v>
      </c>
      <c r="BM379" s="211" t="s">
        <v>1255</v>
      </c>
    </row>
    <row r="380" s="2" customFormat="1" ht="24.15" customHeight="1">
      <c r="A380" s="29"/>
      <c r="B380" s="30"/>
      <c r="C380" s="217" t="s">
        <v>1256</v>
      </c>
      <c r="D380" s="217" t="s">
        <v>227</v>
      </c>
      <c r="E380" s="218" t="s">
        <v>1257</v>
      </c>
      <c r="F380" s="219" t="s">
        <v>1258</v>
      </c>
      <c r="G380" s="220" t="s">
        <v>138</v>
      </c>
      <c r="H380" s="221">
        <v>1</v>
      </c>
      <c r="I380" s="222">
        <v>6100</v>
      </c>
      <c r="J380" s="222">
        <f>ROUND(I380*H380,2)</f>
        <v>6100</v>
      </c>
      <c r="K380" s="223"/>
      <c r="L380" s="224"/>
      <c r="M380" s="225" t="s">
        <v>1</v>
      </c>
      <c r="N380" s="226" t="s">
        <v>35</v>
      </c>
      <c r="O380" s="209">
        <v>0</v>
      </c>
      <c r="P380" s="209">
        <f>O380*H380</f>
        <v>0</v>
      </c>
      <c r="Q380" s="209">
        <v>0</v>
      </c>
      <c r="R380" s="209">
        <f>Q380*H380</f>
        <v>0</v>
      </c>
      <c r="S380" s="209">
        <v>0</v>
      </c>
      <c r="T380" s="210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211" t="s">
        <v>234</v>
      </c>
      <c r="AT380" s="211" t="s">
        <v>227</v>
      </c>
      <c r="AU380" s="211" t="s">
        <v>70</v>
      </c>
      <c r="AY380" s="14" t="s">
        <v>127</v>
      </c>
      <c r="BE380" s="212">
        <f>IF(N380="základní",J380,0)</f>
        <v>6100</v>
      </c>
      <c r="BF380" s="212">
        <f>IF(N380="snížená",J380,0)</f>
        <v>0</v>
      </c>
      <c r="BG380" s="212">
        <f>IF(N380="zákl. přenesená",J380,0)</f>
        <v>0</v>
      </c>
      <c r="BH380" s="212">
        <f>IF(N380="sníž. přenesená",J380,0)</f>
        <v>0</v>
      </c>
      <c r="BI380" s="212">
        <f>IF(N380="nulová",J380,0)</f>
        <v>0</v>
      </c>
      <c r="BJ380" s="14" t="s">
        <v>78</v>
      </c>
      <c r="BK380" s="212">
        <f>ROUND(I380*H380,2)</f>
        <v>6100</v>
      </c>
      <c r="BL380" s="14" t="s">
        <v>234</v>
      </c>
      <c r="BM380" s="211" t="s">
        <v>1259</v>
      </c>
    </row>
    <row r="381" s="2" customFormat="1" ht="24.15" customHeight="1">
      <c r="A381" s="29"/>
      <c r="B381" s="30"/>
      <c r="C381" s="217" t="s">
        <v>1260</v>
      </c>
      <c r="D381" s="217" t="s">
        <v>227</v>
      </c>
      <c r="E381" s="218" t="s">
        <v>1261</v>
      </c>
      <c r="F381" s="219" t="s">
        <v>1262</v>
      </c>
      <c r="G381" s="220" t="s">
        <v>138</v>
      </c>
      <c r="H381" s="221">
        <v>1</v>
      </c>
      <c r="I381" s="222">
        <v>4660</v>
      </c>
      <c r="J381" s="222">
        <f>ROUND(I381*H381,2)</f>
        <v>4660</v>
      </c>
      <c r="K381" s="223"/>
      <c r="L381" s="224"/>
      <c r="M381" s="225" t="s">
        <v>1</v>
      </c>
      <c r="N381" s="226" t="s">
        <v>35</v>
      </c>
      <c r="O381" s="209">
        <v>0</v>
      </c>
      <c r="P381" s="209">
        <f>O381*H381</f>
        <v>0</v>
      </c>
      <c r="Q381" s="209">
        <v>0</v>
      </c>
      <c r="R381" s="209">
        <f>Q381*H381</f>
        <v>0</v>
      </c>
      <c r="S381" s="209">
        <v>0</v>
      </c>
      <c r="T381" s="210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211" t="s">
        <v>234</v>
      </c>
      <c r="AT381" s="211" t="s">
        <v>227</v>
      </c>
      <c r="AU381" s="211" t="s">
        <v>70</v>
      </c>
      <c r="AY381" s="14" t="s">
        <v>127</v>
      </c>
      <c r="BE381" s="212">
        <f>IF(N381="základní",J381,0)</f>
        <v>4660</v>
      </c>
      <c r="BF381" s="212">
        <f>IF(N381="snížená",J381,0)</f>
        <v>0</v>
      </c>
      <c r="BG381" s="212">
        <f>IF(N381="zákl. přenesená",J381,0)</f>
        <v>0</v>
      </c>
      <c r="BH381" s="212">
        <f>IF(N381="sníž. přenesená",J381,0)</f>
        <v>0</v>
      </c>
      <c r="BI381" s="212">
        <f>IF(N381="nulová",J381,0)</f>
        <v>0</v>
      </c>
      <c r="BJ381" s="14" t="s">
        <v>78</v>
      </c>
      <c r="BK381" s="212">
        <f>ROUND(I381*H381,2)</f>
        <v>4660</v>
      </c>
      <c r="BL381" s="14" t="s">
        <v>234</v>
      </c>
      <c r="BM381" s="211" t="s">
        <v>1263</v>
      </c>
    </row>
    <row r="382" s="2" customFormat="1" ht="21.75" customHeight="1">
      <c r="A382" s="29"/>
      <c r="B382" s="30"/>
      <c r="C382" s="217" t="s">
        <v>1264</v>
      </c>
      <c r="D382" s="217" t="s">
        <v>227</v>
      </c>
      <c r="E382" s="218" t="s">
        <v>1265</v>
      </c>
      <c r="F382" s="219" t="s">
        <v>1266</v>
      </c>
      <c r="G382" s="220" t="s">
        <v>138</v>
      </c>
      <c r="H382" s="221">
        <v>1</v>
      </c>
      <c r="I382" s="222">
        <v>8760</v>
      </c>
      <c r="J382" s="222">
        <f>ROUND(I382*H382,2)</f>
        <v>8760</v>
      </c>
      <c r="K382" s="223"/>
      <c r="L382" s="224"/>
      <c r="M382" s="225" t="s">
        <v>1</v>
      </c>
      <c r="N382" s="226" t="s">
        <v>35</v>
      </c>
      <c r="O382" s="209">
        <v>0</v>
      </c>
      <c r="P382" s="209">
        <f>O382*H382</f>
        <v>0</v>
      </c>
      <c r="Q382" s="209">
        <v>0</v>
      </c>
      <c r="R382" s="209">
        <f>Q382*H382</f>
        <v>0</v>
      </c>
      <c r="S382" s="209">
        <v>0</v>
      </c>
      <c r="T382" s="210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211" t="s">
        <v>234</v>
      </c>
      <c r="AT382" s="211" t="s">
        <v>227</v>
      </c>
      <c r="AU382" s="211" t="s">
        <v>70</v>
      </c>
      <c r="AY382" s="14" t="s">
        <v>127</v>
      </c>
      <c r="BE382" s="212">
        <f>IF(N382="základní",J382,0)</f>
        <v>8760</v>
      </c>
      <c r="BF382" s="212">
        <f>IF(N382="snížená",J382,0)</f>
        <v>0</v>
      </c>
      <c r="BG382" s="212">
        <f>IF(N382="zákl. přenesená",J382,0)</f>
        <v>0</v>
      </c>
      <c r="BH382" s="212">
        <f>IF(N382="sníž. přenesená",J382,0)</f>
        <v>0</v>
      </c>
      <c r="BI382" s="212">
        <f>IF(N382="nulová",J382,0)</f>
        <v>0</v>
      </c>
      <c r="BJ382" s="14" t="s">
        <v>78</v>
      </c>
      <c r="BK382" s="212">
        <f>ROUND(I382*H382,2)</f>
        <v>8760</v>
      </c>
      <c r="BL382" s="14" t="s">
        <v>234</v>
      </c>
      <c r="BM382" s="211" t="s">
        <v>1267</v>
      </c>
    </row>
    <row r="383" s="2" customFormat="1" ht="24.15" customHeight="1">
      <c r="A383" s="29"/>
      <c r="B383" s="30"/>
      <c r="C383" s="217" t="s">
        <v>1268</v>
      </c>
      <c r="D383" s="217" t="s">
        <v>227</v>
      </c>
      <c r="E383" s="218" t="s">
        <v>1269</v>
      </c>
      <c r="F383" s="219" t="s">
        <v>1270</v>
      </c>
      <c r="G383" s="220" t="s">
        <v>138</v>
      </c>
      <c r="H383" s="221">
        <v>1</v>
      </c>
      <c r="I383" s="222">
        <v>1380</v>
      </c>
      <c r="J383" s="222">
        <f>ROUND(I383*H383,2)</f>
        <v>1380</v>
      </c>
      <c r="K383" s="223"/>
      <c r="L383" s="224"/>
      <c r="M383" s="225" t="s">
        <v>1</v>
      </c>
      <c r="N383" s="226" t="s">
        <v>35</v>
      </c>
      <c r="O383" s="209">
        <v>0</v>
      </c>
      <c r="P383" s="209">
        <f>O383*H383</f>
        <v>0</v>
      </c>
      <c r="Q383" s="209">
        <v>0</v>
      </c>
      <c r="R383" s="209">
        <f>Q383*H383</f>
        <v>0</v>
      </c>
      <c r="S383" s="209">
        <v>0</v>
      </c>
      <c r="T383" s="210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211" t="s">
        <v>234</v>
      </c>
      <c r="AT383" s="211" t="s">
        <v>227</v>
      </c>
      <c r="AU383" s="211" t="s">
        <v>70</v>
      </c>
      <c r="AY383" s="14" t="s">
        <v>127</v>
      </c>
      <c r="BE383" s="212">
        <f>IF(N383="základní",J383,0)</f>
        <v>1380</v>
      </c>
      <c r="BF383" s="212">
        <f>IF(N383="snížená",J383,0)</f>
        <v>0</v>
      </c>
      <c r="BG383" s="212">
        <f>IF(N383="zákl. přenesená",J383,0)</f>
        <v>0</v>
      </c>
      <c r="BH383" s="212">
        <f>IF(N383="sníž. přenesená",J383,0)</f>
        <v>0</v>
      </c>
      <c r="BI383" s="212">
        <f>IF(N383="nulová",J383,0)</f>
        <v>0</v>
      </c>
      <c r="BJ383" s="14" t="s">
        <v>78</v>
      </c>
      <c r="BK383" s="212">
        <f>ROUND(I383*H383,2)</f>
        <v>1380</v>
      </c>
      <c r="BL383" s="14" t="s">
        <v>234</v>
      </c>
      <c r="BM383" s="211" t="s">
        <v>1271</v>
      </c>
    </row>
    <row r="384" s="2" customFormat="1" ht="37.8" customHeight="1">
      <c r="A384" s="29"/>
      <c r="B384" s="30"/>
      <c r="C384" s="217" t="s">
        <v>1272</v>
      </c>
      <c r="D384" s="217" t="s">
        <v>227</v>
      </c>
      <c r="E384" s="218" t="s">
        <v>1273</v>
      </c>
      <c r="F384" s="219" t="s">
        <v>1274</v>
      </c>
      <c r="G384" s="220" t="s">
        <v>138</v>
      </c>
      <c r="H384" s="221">
        <v>1</v>
      </c>
      <c r="I384" s="222">
        <v>1050</v>
      </c>
      <c r="J384" s="222">
        <f>ROUND(I384*H384,2)</f>
        <v>1050</v>
      </c>
      <c r="K384" s="223"/>
      <c r="L384" s="224"/>
      <c r="M384" s="225" t="s">
        <v>1</v>
      </c>
      <c r="N384" s="226" t="s">
        <v>35</v>
      </c>
      <c r="O384" s="209">
        <v>0</v>
      </c>
      <c r="P384" s="209">
        <f>O384*H384</f>
        <v>0</v>
      </c>
      <c r="Q384" s="209">
        <v>0</v>
      </c>
      <c r="R384" s="209">
        <f>Q384*H384</f>
        <v>0</v>
      </c>
      <c r="S384" s="209">
        <v>0</v>
      </c>
      <c r="T384" s="210">
        <f>S384*H384</f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211" t="s">
        <v>234</v>
      </c>
      <c r="AT384" s="211" t="s">
        <v>227</v>
      </c>
      <c r="AU384" s="211" t="s">
        <v>70</v>
      </c>
      <c r="AY384" s="14" t="s">
        <v>127</v>
      </c>
      <c r="BE384" s="212">
        <f>IF(N384="základní",J384,0)</f>
        <v>1050</v>
      </c>
      <c r="BF384" s="212">
        <f>IF(N384="snížená",J384,0)</f>
        <v>0</v>
      </c>
      <c r="BG384" s="212">
        <f>IF(N384="zákl. přenesená",J384,0)</f>
        <v>0</v>
      </c>
      <c r="BH384" s="212">
        <f>IF(N384="sníž. přenesená",J384,0)</f>
        <v>0</v>
      </c>
      <c r="BI384" s="212">
        <f>IF(N384="nulová",J384,0)</f>
        <v>0</v>
      </c>
      <c r="BJ384" s="14" t="s">
        <v>78</v>
      </c>
      <c r="BK384" s="212">
        <f>ROUND(I384*H384,2)</f>
        <v>1050</v>
      </c>
      <c r="BL384" s="14" t="s">
        <v>234</v>
      </c>
      <c r="BM384" s="211" t="s">
        <v>1275</v>
      </c>
    </row>
    <row r="385" s="2" customFormat="1" ht="24.15" customHeight="1">
      <c r="A385" s="29"/>
      <c r="B385" s="30"/>
      <c r="C385" s="217" t="s">
        <v>1276</v>
      </c>
      <c r="D385" s="217" t="s">
        <v>227</v>
      </c>
      <c r="E385" s="218" t="s">
        <v>1277</v>
      </c>
      <c r="F385" s="219" t="s">
        <v>1278</v>
      </c>
      <c r="G385" s="220" t="s">
        <v>138</v>
      </c>
      <c r="H385" s="221">
        <v>1</v>
      </c>
      <c r="I385" s="222">
        <v>3040</v>
      </c>
      <c r="J385" s="222">
        <f>ROUND(I385*H385,2)</f>
        <v>3040</v>
      </c>
      <c r="K385" s="223"/>
      <c r="L385" s="224"/>
      <c r="M385" s="225" t="s">
        <v>1</v>
      </c>
      <c r="N385" s="226" t="s">
        <v>35</v>
      </c>
      <c r="O385" s="209">
        <v>0</v>
      </c>
      <c r="P385" s="209">
        <f>O385*H385</f>
        <v>0</v>
      </c>
      <c r="Q385" s="209">
        <v>0</v>
      </c>
      <c r="R385" s="209">
        <f>Q385*H385</f>
        <v>0</v>
      </c>
      <c r="S385" s="209">
        <v>0</v>
      </c>
      <c r="T385" s="210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211" t="s">
        <v>234</v>
      </c>
      <c r="AT385" s="211" t="s">
        <v>227</v>
      </c>
      <c r="AU385" s="211" t="s">
        <v>70</v>
      </c>
      <c r="AY385" s="14" t="s">
        <v>127</v>
      </c>
      <c r="BE385" s="212">
        <f>IF(N385="základní",J385,0)</f>
        <v>3040</v>
      </c>
      <c r="BF385" s="212">
        <f>IF(N385="snížená",J385,0)</f>
        <v>0</v>
      </c>
      <c r="BG385" s="212">
        <f>IF(N385="zákl. přenesená",J385,0)</f>
        <v>0</v>
      </c>
      <c r="BH385" s="212">
        <f>IF(N385="sníž. přenesená",J385,0)</f>
        <v>0</v>
      </c>
      <c r="BI385" s="212">
        <f>IF(N385="nulová",J385,0)</f>
        <v>0</v>
      </c>
      <c r="BJ385" s="14" t="s">
        <v>78</v>
      </c>
      <c r="BK385" s="212">
        <f>ROUND(I385*H385,2)</f>
        <v>3040</v>
      </c>
      <c r="BL385" s="14" t="s">
        <v>234</v>
      </c>
      <c r="BM385" s="211" t="s">
        <v>1279</v>
      </c>
    </row>
    <row r="386" s="2" customFormat="1" ht="24.15" customHeight="1">
      <c r="A386" s="29"/>
      <c r="B386" s="30"/>
      <c r="C386" s="217" t="s">
        <v>1280</v>
      </c>
      <c r="D386" s="217" t="s">
        <v>227</v>
      </c>
      <c r="E386" s="218" t="s">
        <v>1281</v>
      </c>
      <c r="F386" s="219" t="s">
        <v>1282</v>
      </c>
      <c r="G386" s="220" t="s">
        <v>138</v>
      </c>
      <c r="H386" s="221">
        <v>1</v>
      </c>
      <c r="I386" s="222">
        <v>2570</v>
      </c>
      <c r="J386" s="222">
        <f>ROUND(I386*H386,2)</f>
        <v>2570</v>
      </c>
      <c r="K386" s="223"/>
      <c r="L386" s="224"/>
      <c r="M386" s="225" t="s">
        <v>1</v>
      </c>
      <c r="N386" s="226" t="s">
        <v>35</v>
      </c>
      <c r="O386" s="209">
        <v>0</v>
      </c>
      <c r="P386" s="209">
        <f>O386*H386</f>
        <v>0</v>
      </c>
      <c r="Q386" s="209">
        <v>0</v>
      </c>
      <c r="R386" s="209">
        <f>Q386*H386</f>
        <v>0</v>
      </c>
      <c r="S386" s="209">
        <v>0</v>
      </c>
      <c r="T386" s="210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211" t="s">
        <v>234</v>
      </c>
      <c r="AT386" s="211" t="s">
        <v>227</v>
      </c>
      <c r="AU386" s="211" t="s">
        <v>70</v>
      </c>
      <c r="AY386" s="14" t="s">
        <v>127</v>
      </c>
      <c r="BE386" s="212">
        <f>IF(N386="základní",J386,0)</f>
        <v>2570</v>
      </c>
      <c r="BF386" s="212">
        <f>IF(N386="snížená",J386,0)</f>
        <v>0</v>
      </c>
      <c r="BG386" s="212">
        <f>IF(N386="zákl. přenesená",J386,0)</f>
        <v>0</v>
      </c>
      <c r="BH386" s="212">
        <f>IF(N386="sníž. přenesená",J386,0)</f>
        <v>0</v>
      </c>
      <c r="BI386" s="212">
        <f>IF(N386="nulová",J386,0)</f>
        <v>0</v>
      </c>
      <c r="BJ386" s="14" t="s">
        <v>78</v>
      </c>
      <c r="BK386" s="212">
        <f>ROUND(I386*H386,2)</f>
        <v>2570</v>
      </c>
      <c r="BL386" s="14" t="s">
        <v>234</v>
      </c>
      <c r="BM386" s="211" t="s">
        <v>1283</v>
      </c>
    </row>
    <row r="387" s="11" customFormat="1" ht="25.92" customHeight="1">
      <c r="A387" s="11"/>
      <c r="B387" s="187"/>
      <c r="C387" s="188"/>
      <c r="D387" s="189" t="s">
        <v>69</v>
      </c>
      <c r="E387" s="190" t="s">
        <v>124</v>
      </c>
      <c r="F387" s="190" t="s">
        <v>125</v>
      </c>
      <c r="G387" s="188"/>
      <c r="H387" s="188"/>
      <c r="I387" s="188"/>
      <c r="J387" s="191">
        <f>BK387</f>
        <v>0</v>
      </c>
      <c r="K387" s="188"/>
      <c r="L387" s="192"/>
      <c r="M387" s="227"/>
      <c r="N387" s="228"/>
      <c r="O387" s="228"/>
      <c r="P387" s="229">
        <v>0</v>
      </c>
      <c r="Q387" s="228"/>
      <c r="R387" s="229">
        <v>0</v>
      </c>
      <c r="S387" s="228"/>
      <c r="T387" s="230">
        <v>0</v>
      </c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R387" s="197" t="s">
        <v>126</v>
      </c>
      <c r="AT387" s="198" t="s">
        <v>69</v>
      </c>
      <c r="AU387" s="198" t="s">
        <v>70</v>
      </c>
      <c r="AY387" s="197" t="s">
        <v>127</v>
      </c>
      <c r="BK387" s="199">
        <v>0</v>
      </c>
    </row>
    <row r="388" s="2" customFormat="1" ht="6.96" customHeight="1">
      <c r="A388" s="29"/>
      <c r="B388" s="56"/>
      <c r="C388" s="57"/>
      <c r="D388" s="57"/>
      <c r="E388" s="57"/>
      <c r="F388" s="57"/>
      <c r="G388" s="57"/>
      <c r="H388" s="57"/>
      <c r="I388" s="57"/>
      <c r="J388" s="57"/>
      <c r="K388" s="57"/>
      <c r="L388" s="35"/>
      <c r="M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</row>
  </sheetData>
  <sheetProtection sheet="1" autoFilter="0" formatColumns="0" formatRows="0" objects="1" scenarios="1" spinCount="100000" saltValue="tkb2apnVC/sYG5YBDpY4K+SpJOy6L8F0/3meFRFEfEw+P1w4TnDOUcv81k83o3z904I1AsH2MgSxgN3Cb83x6w==" hashValue="1HMRGMDst10E75mcceTl5R+ZJc6qKEwodpzCMKPpCVCblGXFyHdUn/HsVs+dNuOSrH/Ov2mxKp90Fo9Fa5XBBQ==" algorithmName="SHA-512" password="CC35"/>
  <autoFilter ref="C116:K38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1284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ROUND(J117, 2)</f>
        <v>235570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ROUND((SUM(BE117:BE129)),  2)</f>
        <v>235570</v>
      </c>
      <c r="G33" s="29"/>
      <c r="H33" s="29"/>
      <c r="I33" s="145">
        <v>0.20999999999999999</v>
      </c>
      <c r="J33" s="144">
        <f>ROUND(((SUM(BE117:BE129))*I33),  2)</f>
        <v>49469.699999999997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ROUND((SUM(BF117:BF129)),  2)</f>
        <v>0</v>
      </c>
      <c r="G34" s="29"/>
      <c r="H34" s="29"/>
      <c r="I34" s="145">
        <v>0.14999999999999999</v>
      </c>
      <c r="J34" s="144">
        <f>ROUND(((SUM(BF117:BF129))*I34),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ROUND((SUM(BG117:BG129)),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ROUND((SUM(BH117:BH129)),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ROUND((SUM(BI117:BI129)),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285039.70000000001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05 - Prohlídky a revize ASHS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J117</f>
        <v>235570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110</v>
      </c>
      <c r="E97" s="172"/>
      <c r="F97" s="172"/>
      <c r="G97" s="172"/>
      <c r="H97" s="172"/>
      <c r="I97" s="172"/>
      <c r="J97" s="173">
        <f>J118</f>
        <v>235570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Údržba, opravy a odstraňování závad u SSZT 2026 - 2027 revize o opravy EPS a EZS u SSZT Jihlava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103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PS 05 - Prohlídky a revize ASHS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69" t="str">
        <f>IF(J12="","",J12)</f>
        <v>15. 2. 2022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 xml:space="preserve"> </v>
      </c>
      <c r="G113" s="31"/>
      <c r="H113" s="31"/>
      <c r="I113" s="26" t="s">
        <v>26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28</v>
      </c>
      <c r="J114" s="27" t="str">
        <f>E24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5"/>
      <c r="B116" s="176"/>
      <c r="C116" s="177" t="s">
        <v>112</v>
      </c>
      <c r="D116" s="178" t="s">
        <v>55</v>
      </c>
      <c r="E116" s="178" t="s">
        <v>51</v>
      </c>
      <c r="F116" s="178" t="s">
        <v>52</v>
      </c>
      <c r="G116" s="178" t="s">
        <v>113</v>
      </c>
      <c r="H116" s="178" t="s">
        <v>114</v>
      </c>
      <c r="I116" s="178" t="s">
        <v>115</v>
      </c>
      <c r="J116" s="179" t="s">
        <v>107</v>
      </c>
      <c r="K116" s="180" t="s">
        <v>116</v>
      </c>
      <c r="L116" s="181"/>
      <c r="M116" s="90" t="s">
        <v>1</v>
      </c>
      <c r="N116" s="91" t="s">
        <v>34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2">
        <f>BK117</f>
        <v>235570</v>
      </c>
      <c r="K117" s="31"/>
      <c r="L117" s="35"/>
      <c r="M117" s="93"/>
      <c r="N117" s="183"/>
      <c r="O117" s="94"/>
      <c r="P117" s="184">
        <f>P118</f>
        <v>0</v>
      </c>
      <c r="Q117" s="94"/>
      <c r="R117" s="184">
        <f>R118</f>
        <v>0</v>
      </c>
      <c r="S117" s="94"/>
      <c r="T117" s="18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69</v>
      </c>
      <c r="AU117" s="14" t="s">
        <v>109</v>
      </c>
      <c r="BK117" s="186">
        <f>BK118</f>
        <v>235570</v>
      </c>
    </row>
    <row r="118" s="11" customFormat="1" ht="25.92" customHeight="1">
      <c r="A118" s="11"/>
      <c r="B118" s="187"/>
      <c r="C118" s="188"/>
      <c r="D118" s="189" t="s">
        <v>69</v>
      </c>
      <c r="E118" s="190" t="s">
        <v>124</v>
      </c>
      <c r="F118" s="190" t="s">
        <v>125</v>
      </c>
      <c r="G118" s="188"/>
      <c r="H118" s="188"/>
      <c r="I118" s="188"/>
      <c r="J118" s="191">
        <f>BK118</f>
        <v>235570</v>
      </c>
      <c r="K118" s="188"/>
      <c r="L118" s="192"/>
      <c r="M118" s="193"/>
      <c r="N118" s="194"/>
      <c r="O118" s="194"/>
      <c r="P118" s="195">
        <f>SUM(P119:P129)</f>
        <v>0</v>
      </c>
      <c r="Q118" s="194"/>
      <c r="R118" s="195">
        <f>SUM(R119:R129)</f>
        <v>0</v>
      </c>
      <c r="S118" s="194"/>
      <c r="T118" s="196">
        <f>SUM(T119:T129)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7" t="s">
        <v>126</v>
      </c>
      <c r="AT118" s="198" t="s">
        <v>69</v>
      </c>
      <c r="AU118" s="198" t="s">
        <v>70</v>
      </c>
      <c r="AY118" s="197" t="s">
        <v>127</v>
      </c>
      <c r="BK118" s="199">
        <f>SUM(BK119:BK129)</f>
        <v>235570</v>
      </c>
    </row>
    <row r="119" s="2" customFormat="1" ht="24.15" customHeight="1">
      <c r="A119" s="29"/>
      <c r="B119" s="30"/>
      <c r="C119" s="200" t="s">
        <v>165</v>
      </c>
      <c r="D119" s="200" t="s">
        <v>129</v>
      </c>
      <c r="E119" s="201" t="s">
        <v>1285</v>
      </c>
      <c r="F119" s="202" t="s">
        <v>1286</v>
      </c>
      <c r="G119" s="203" t="s">
        <v>138</v>
      </c>
      <c r="H119" s="204">
        <v>1</v>
      </c>
      <c r="I119" s="205">
        <v>20200</v>
      </c>
      <c r="J119" s="205">
        <f>ROUND(I119*H119,2)</f>
        <v>20200</v>
      </c>
      <c r="K119" s="206"/>
      <c r="L119" s="35"/>
      <c r="M119" s="207" t="s">
        <v>1</v>
      </c>
      <c r="N119" s="208" t="s">
        <v>35</v>
      </c>
      <c r="O119" s="209">
        <v>0</v>
      </c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1" t="s">
        <v>133</v>
      </c>
      <c r="AT119" s="211" t="s">
        <v>129</v>
      </c>
      <c r="AU119" s="211" t="s">
        <v>78</v>
      </c>
      <c r="AY119" s="14" t="s">
        <v>127</v>
      </c>
      <c r="BE119" s="212">
        <f>IF(N119="základní",J119,0)</f>
        <v>20200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78</v>
      </c>
      <c r="BK119" s="212">
        <f>ROUND(I119*H119,2)</f>
        <v>20200</v>
      </c>
      <c r="BL119" s="14" t="s">
        <v>133</v>
      </c>
      <c r="BM119" s="211" t="s">
        <v>1287</v>
      </c>
    </row>
    <row r="120" s="2" customFormat="1" ht="24.15" customHeight="1">
      <c r="A120" s="29"/>
      <c r="B120" s="30"/>
      <c r="C120" s="200" t="s">
        <v>169</v>
      </c>
      <c r="D120" s="200" t="s">
        <v>129</v>
      </c>
      <c r="E120" s="201" t="s">
        <v>1288</v>
      </c>
      <c r="F120" s="202" t="s">
        <v>1289</v>
      </c>
      <c r="G120" s="203" t="s">
        <v>138</v>
      </c>
      <c r="H120" s="204">
        <v>3</v>
      </c>
      <c r="I120" s="205">
        <v>14100</v>
      </c>
      <c r="J120" s="205">
        <f>ROUND(I120*H120,2)</f>
        <v>42300</v>
      </c>
      <c r="K120" s="206"/>
      <c r="L120" s="35"/>
      <c r="M120" s="207" t="s">
        <v>1</v>
      </c>
      <c r="N120" s="208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133</v>
      </c>
      <c r="AT120" s="211" t="s">
        <v>129</v>
      </c>
      <c r="AU120" s="211" t="s">
        <v>78</v>
      </c>
      <c r="AY120" s="14" t="s">
        <v>127</v>
      </c>
      <c r="BE120" s="212">
        <f>IF(N120="základní",J120,0)</f>
        <v>42300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78</v>
      </c>
      <c r="BK120" s="212">
        <f>ROUND(I120*H120,2)</f>
        <v>42300</v>
      </c>
      <c r="BL120" s="14" t="s">
        <v>133</v>
      </c>
      <c r="BM120" s="211" t="s">
        <v>1290</v>
      </c>
    </row>
    <row r="121" s="2" customFormat="1" ht="24.15" customHeight="1">
      <c r="A121" s="29"/>
      <c r="B121" s="30"/>
      <c r="C121" s="200" t="s">
        <v>173</v>
      </c>
      <c r="D121" s="200" t="s">
        <v>129</v>
      </c>
      <c r="E121" s="201" t="s">
        <v>1291</v>
      </c>
      <c r="F121" s="202" t="s">
        <v>1292</v>
      </c>
      <c r="G121" s="203" t="s">
        <v>138</v>
      </c>
      <c r="H121" s="204">
        <v>1</v>
      </c>
      <c r="I121" s="205">
        <v>2020</v>
      </c>
      <c r="J121" s="205">
        <f>ROUND(I121*H121,2)</f>
        <v>2020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133</v>
      </c>
      <c r="AT121" s="211" t="s">
        <v>129</v>
      </c>
      <c r="AU121" s="211" t="s">
        <v>78</v>
      </c>
      <c r="AY121" s="14" t="s">
        <v>127</v>
      </c>
      <c r="BE121" s="212">
        <f>IF(N121="základní",J121,0)</f>
        <v>2020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78</v>
      </c>
      <c r="BK121" s="212">
        <f>ROUND(I121*H121,2)</f>
        <v>2020</v>
      </c>
      <c r="BL121" s="14" t="s">
        <v>133</v>
      </c>
      <c r="BM121" s="211" t="s">
        <v>1293</v>
      </c>
    </row>
    <row r="122" s="2" customFormat="1" ht="24.15" customHeight="1">
      <c r="A122" s="29"/>
      <c r="B122" s="30"/>
      <c r="C122" s="200" t="s">
        <v>181</v>
      </c>
      <c r="D122" s="200" t="s">
        <v>129</v>
      </c>
      <c r="E122" s="201" t="s">
        <v>1294</v>
      </c>
      <c r="F122" s="202" t="s">
        <v>1295</v>
      </c>
      <c r="G122" s="203" t="s">
        <v>138</v>
      </c>
      <c r="H122" s="204">
        <v>3</v>
      </c>
      <c r="I122" s="205">
        <v>1010</v>
      </c>
      <c r="J122" s="205">
        <f>ROUND(I122*H122,2)</f>
        <v>3030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133</v>
      </c>
      <c r="AT122" s="211" t="s">
        <v>129</v>
      </c>
      <c r="AU122" s="211" t="s">
        <v>78</v>
      </c>
      <c r="AY122" s="14" t="s">
        <v>127</v>
      </c>
      <c r="BE122" s="212">
        <f>IF(N122="základní",J122,0)</f>
        <v>3030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3030</v>
      </c>
      <c r="BL122" s="14" t="s">
        <v>133</v>
      </c>
      <c r="BM122" s="211" t="s">
        <v>1296</v>
      </c>
    </row>
    <row r="123" s="2" customFormat="1" ht="21.75" customHeight="1">
      <c r="A123" s="29"/>
      <c r="B123" s="30"/>
      <c r="C123" s="200" t="s">
        <v>177</v>
      </c>
      <c r="D123" s="200" t="s">
        <v>129</v>
      </c>
      <c r="E123" s="201" t="s">
        <v>1297</v>
      </c>
      <c r="F123" s="202" t="s">
        <v>1298</v>
      </c>
      <c r="G123" s="203" t="s">
        <v>138</v>
      </c>
      <c r="H123" s="204">
        <v>2</v>
      </c>
      <c r="I123" s="205">
        <v>9080</v>
      </c>
      <c r="J123" s="205">
        <f>ROUND(I123*H123,2)</f>
        <v>18160</v>
      </c>
      <c r="K123" s="206"/>
      <c r="L123" s="35"/>
      <c r="M123" s="207" t="s">
        <v>1</v>
      </c>
      <c r="N123" s="208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133</v>
      </c>
      <c r="AT123" s="211" t="s">
        <v>129</v>
      </c>
      <c r="AU123" s="211" t="s">
        <v>78</v>
      </c>
      <c r="AY123" s="14" t="s">
        <v>127</v>
      </c>
      <c r="BE123" s="212">
        <f>IF(N123="základní",J123,0)</f>
        <v>18160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78</v>
      </c>
      <c r="BK123" s="212">
        <f>ROUND(I123*H123,2)</f>
        <v>18160</v>
      </c>
      <c r="BL123" s="14" t="s">
        <v>133</v>
      </c>
      <c r="BM123" s="211" t="s">
        <v>1299</v>
      </c>
    </row>
    <row r="124" s="2" customFormat="1" ht="16.5" customHeight="1">
      <c r="A124" s="29"/>
      <c r="B124" s="30"/>
      <c r="C124" s="200" t="s">
        <v>189</v>
      </c>
      <c r="D124" s="200" t="s">
        <v>129</v>
      </c>
      <c r="E124" s="201" t="s">
        <v>1300</v>
      </c>
      <c r="F124" s="202" t="s">
        <v>1301</v>
      </c>
      <c r="G124" s="203" t="s">
        <v>138</v>
      </c>
      <c r="H124" s="204">
        <v>1</v>
      </c>
      <c r="I124" s="205">
        <v>13600</v>
      </c>
      <c r="J124" s="205">
        <f>ROUND(I124*H124,2)</f>
        <v>13600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133</v>
      </c>
      <c r="AT124" s="211" t="s">
        <v>129</v>
      </c>
      <c r="AU124" s="211" t="s">
        <v>78</v>
      </c>
      <c r="AY124" s="14" t="s">
        <v>127</v>
      </c>
      <c r="BE124" s="212">
        <f>IF(N124="základní",J124,0)</f>
        <v>13600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78</v>
      </c>
      <c r="BK124" s="212">
        <f>ROUND(I124*H124,2)</f>
        <v>13600</v>
      </c>
      <c r="BL124" s="14" t="s">
        <v>133</v>
      </c>
      <c r="BM124" s="211" t="s">
        <v>1302</v>
      </c>
    </row>
    <row r="125" s="2" customFormat="1" ht="24.15" customHeight="1">
      <c r="A125" s="29"/>
      <c r="B125" s="30"/>
      <c r="C125" s="200" t="s">
        <v>185</v>
      </c>
      <c r="D125" s="200" t="s">
        <v>129</v>
      </c>
      <c r="E125" s="201" t="s">
        <v>1303</v>
      </c>
      <c r="F125" s="202" t="s">
        <v>1304</v>
      </c>
      <c r="G125" s="203" t="s">
        <v>138</v>
      </c>
      <c r="H125" s="204">
        <v>2</v>
      </c>
      <c r="I125" s="205">
        <v>27200</v>
      </c>
      <c r="J125" s="205">
        <f>ROUND(I125*H125,2)</f>
        <v>54400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133</v>
      </c>
      <c r="AT125" s="211" t="s">
        <v>129</v>
      </c>
      <c r="AU125" s="211" t="s">
        <v>78</v>
      </c>
      <c r="AY125" s="14" t="s">
        <v>127</v>
      </c>
      <c r="BE125" s="212">
        <f>IF(N125="základní",J125,0)</f>
        <v>54400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78</v>
      </c>
      <c r="BK125" s="212">
        <f>ROUND(I125*H125,2)</f>
        <v>54400</v>
      </c>
      <c r="BL125" s="14" t="s">
        <v>133</v>
      </c>
      <c r="BM125" s="211" t="s">
        <v>1305</v>
      </c>
    </row>
    <row r="126" s="2" customFormat="1" ht="24.15" customHeight="1">
      <c r="A126" s="29"/>
      <c r="B126" s="30"/>
      <c r="C126" s="200" t="s">
        <v>193</v>
      </c>
      <c r="D126" s="200" t="s">
        <v>129</v>
      </c>
      <c r="E126" s="201" t="s">
        <v>1306</v>
      </c>
      <c r="F126" s="202" t="s">
        <v>1307</v>
      </c>
      <c r="G126" s="203" t="s">
        <v>138</v>
      </c>
      <c r="H126" s="204">
        <v>2</v>
      </c>
      <c r="I126" s="205">
        <v>16600</v>
      </c>
      <c r="J126" s="205">
        <f>ROUND(I126*H126,2)</f>
        <v>33200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133</v>
      </c>
      <c r="AT126" s="211" t="s">
        <v>129</v>
      </c>
      <c r="AU126" s="211" t="s">
        <v>78</v>
      </c>
      <c r="AY126" s="14" t="s">
        <v>127</v>
      </c>
      <c r="BE126" s="212">
        <f>IF(N126="základní",J126,0)</f>
        <v>33200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78</v>
      </c>
      <c r="BK126" s="212">
        <f>ROUND(I126*H126,2)</f>
        <v>33200</v>
      </c>
      <c r="BL126" s="14" t="s">
        <v>133</v>
      </c>
      <c r="BM126" s="211" t="s">
        <v>1308</v>
      </c>
    </row>
    <row r="127" s="2" customFormat="1" ht="24.15" customHeight="1">
      <c r="A127" s="29"/>
      <c r="B127" s="30"/>
      <c r="C127" s="200" t="s">
        <v>197</v>
      </c>
      <c r="D127" s="200" t="s">
        <v>129</v>
      </c>
      <c r="E127" s="201" t="s">
        <v>1309</v>
      </c>
      <c r="F127" s="202" t="s">
        <v>1310</v>
      </c>
      <c r="G127" s="203" t="s">
        <v>138</v>
      </c>
      <c r="H127" s="204">
        <v>2</v>
      </c>
      <c r="I127" s="205">
        <v>9080</v>
      </c>
      <c r="J127" s="205">
        <f>ROUND(I127*H127,2)</f>
        <v>18160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133</v>
      </c>
      <c r="AT127" s="211" t="s">
        <v>129</v>
      </c>
      <c r="AU127" s="211" t="s">
        <v>78</v>
      </c>
      <c r="AY127" s="14" t="s">
        <v>127</v>
      </c>
      <c r="BE127" s="212">
        <f>IF(N127="základní",J127,0)</f>
        <v>18160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78</v>
      </c>
      <c r="BK127" s="212">
        <f>ROUND(I127*H127,2)</f>
        <v>18160</v>
      </c>
      <c r="BL127" s="14" t="s">
        <v>133</v>
      </c>
      <c r="BM127" s="211" t="s">
        <v>1311</v>
      </c>
    </row>
    <row r="128" s="2" customFormat="1" ht="24.15" customHeight="1">
      <c r="A128" s="29"/>
      <c r="B128" s="30"/>
      <c r="C128" s="200" t="s">
        <v>8</v>
      </c>
      <c r="D128" s="200" t="s">
        <v>129</v>
      </c>
      <c r="E128" s="201" t="s">
        <v>1312</v>
      </c>
      <c r="F128" s="202" t="s">
        <v>1313</v>
      </c>
      <c r="G128" s="203" t="s">
        <v>138</v>
      </c>
      <c r="H128" s="204">
        <v>2</v>
      </c>
      <c r="I128" s="205">
        <v>13600</v>
      </c>
      <c r="J128" s="205">
        <f>ROUND(I128*H128,2)</f>
        <v>27200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133</v>
      </c>
      <c r="AT128" s="211" t="s">
        <v>129</v>
      </c>
      <c r="AU128" s="211" t="s">
        <v>78</v>
      </c>
      <c r="AY128" s="14" t="s">
        <v>127</v>
      </c>
      <c r="BE128" s="212">
        <f>IF(N128="základní",J128,0)</f>
        <v>27200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78</v>
      </c>
      <c r="BK128" s="212">
        <f>ROUND(I128*H128,2)</f>
        <v>27200</v>
      </c>
      <c r="BL128" s="14" t="s">
        <v>133</v>
      </c>
      <c r="BM128" s="211" t="s">
        <v>1314</v>
      </c>
    </row>
    <row r="129" s="2" customFormat="1" ht="24.15" customHeight="1">
      <c r="A129" s="29"/>
      <c r="B129" s="30"/>
      <c r="C129" s="200" t="s">
        <v>437</v>
      </c>
      <c r="D129" s="200" t="s">
        <v>129</v>
      </c>
      <c r="E129" s="201" t="s">
        <v>1315</v>
      </c>
      <c r="F129" s="202" t="s">
        <v>1316</v>
      </c>
      <c r="G129" s="203" t="s">
        <v>138</v>
      </c>
      <c r="H129" s="204">
        <v>1</v>
      </c>
      <c r="I129" s="205">
        <v>3300</v>
      </c>
      <c r="J129" s="205">
        <f>ROUND(I129*H129,2)</f>
        <v>3300</v>
      </c>
      <c r="K129" s="206"/>
      <c r="L129" s="35"/>
      <c r="M129" s="213" t="s">
        <v>1</v>
      </c>
      <c r="N129" s="214" t="s">
        <v>35</v>
      </c>
      <c r="O129" s="215">
        <v>0</v>
      </c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133</v>
      </c>
      <c r="AT129" s="211" t="s">
        <v>129</v>
      </c>
      <c r="AU129" s="211" t="s">
        <v>78</v>
      </c>
      <c r="AY129" s="14" t="s">
        <v>127</v>
      </c>
      <c r="BE129" s="212">
        <f>IF(N129="základní",J129,0)</f>
        <v>3300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78</v>
      </c>
      <c r="BK129" s="212">
        <f>ROUND(I129*H129,2)</f>
        <v>3300</v>
      </c>
      <c r="BL129" s="14" t="s">
        <v>133</v>
      </c>
      <c r="BM129" s="211" t="s">
        <v>1317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5wZMG268ixWtPwG4LIb4uWqWNAV4x61PggnqEwiUipya9YDELQ0TTPAZSs6BhV/yy+lluVPK0wPgbexw5C8hJw==" hashValue="nVSXlsXmg/vap8W/JzbwILuT/L1aoOGPmT+esFVg/MSuge2VE1+w4a6H2zhtKchi3Xf9Qe6Cg/pD8uphWpnLkQ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1318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ROUND(J117, 2)</f>
        <v>94875.600000000006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ROUND((SUM(BE117:BE173)),  2)</f>
        <v>94875.600000000006</v>
      </c>
      <c r="G33" s="29"/>
      <c r="H33" s="29"/>
      <c r="I33" s="145">
        <v>0.20999999999999999</v>
      </c>
      <c r="J33" s="144">
        <f>ROUND(((SUM(BE117:BE173))*I33),  2)</f>
        <v>19923.880000000001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ROUND((SUM(BF117:BF173)),  2)</f>
        <v>0</v>
      </c>
      <c r="G34" s="29"/>
      <c r="H34" s="29"/>
      <c r="I34" s="145">
        <v>0.14999999999999999</v>
      </c>
      <c r="J34" s="144">
        <f>ROUND(((SUM(BF117:BF173))*I34),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ROUND((SUM(BG117:BG173)),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ROUND((SUM(BH117:BH173)),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ROUND((SUM(BI117:BI173)),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114799.48000000001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02 - Montáž a demontáž EPS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J117</f>
        <v>94875.600000000006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110</v>
      </c>
      <c r="E97" s="172"/>
      <c r="F97" s="172"/>
      <c r="G97" s="172"/>
      <c r="H97" s="172"/>
      <c r="I97" s="172"/>
      <c r="J97" s="173">
        <f>J118</f>
        <v>94875.600000000006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Údržba, opravy a odstraňování závad u SSZT 2026 - 2027 revize o opravy EPS a EZS u SSZT Jihlava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103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PS 02 - Montáž a demontáž EPS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69" t="str">
        <f>IF(J12="","",J12)</f>
        <v>15. 2. 2022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 xml:space="preserve"> </v>
      </c>
      <c r="G113" s="31"/>
      <c r="H113" s="31"/>
      <c r="I113" s="26" t="s">
        <v>26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28</v>
      </c>
      <c r="J114" s="27" t="str">
        <f>E24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5"/>
      <c r="B116" s="176"/>
      <c r="C116" s="177" t="s">
        <v>112</v>
      </c>
      <c r="D116" s="178" t="s">
        <v>55</v>
      </c>
      <c r="E116" s="178" t="s">
        <v>51</v>
      </c>
      <c r="F116" s="178" t="s">
        <v>52</v>
      </c>
      <c r="G116" s="178" t="s">
        <v>113</v>
      </c>
      <c r="H116" s="178" t="s">
        <v>114</v>
      </c>
      <c r="I116" s="178" t="s">
        <v>115</v>
      </c>
      <c r="J116" s="179" t="s">
        <v>107</v>
      </c>
      <c r="K116" s="180" t="s">
        <v>116</v>
      </c>
      <c r="L116" s="181"/>
      <c r="M116" s="90" t="s">
        <v>1</v>
      </c>
      <c r="N116" s="91" t="s">
        <v>34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2">
        <f>BK117</f>
        <v>94875.600000000006</v>
      </c>
      <c r="K117" s="31"/>
      <c r="L117" s="35"/>
      <c r="M117" s="93"/>
      <c r="N117" s="183"/>
      <c r="O117" s="94"/>
      <c r="P117" s="184">
        <f>P118</f>
        <v>0</v>
      </c>
      <c r="Q117" s="94"/>
      <c r="R117" s="184">
        <f>R118</f>
        <v>0</v>
      </c>
      <c r="S117" s="94"/>
      <c r="T117" s="18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69</v>
      </c>
      <c r="AU117" s="14" t="s">
        <v>109</v>
      </c>
      <c r="BK117" s="186">
        <f>BK118</f>
        <v>94875.600000000006</v>
      </c>
    </row>
    <row r="118" s="11" customFormat="1" ht="25.92" customHeight="1">
      <c r="A118" s="11"/>
      <c r="B118" s="187"/>
      <c r="C118" s="188"/>
      <c r="D118" s="189" t="s">
        <v>69</v>
      </c>
      <c r="E118" s="190" t="s">
        <v>124</v>
      </c>
      <c r="F118" s="190" t="s">
        <v>125</v>
      </c>
      <c r="G118" s="188"/>
      <c r="H118" s="188"/>
      <c r="I118" s="188"/>
      <c r="J118" s="191">
        <f>BK118</f>
        <v>94875.600000000006</v>
      </c>
      <c r="K118" s="188"/>
      <c r="L118" s="192"/>
      <c r="M118" s="193"/>
      <c r="N118" s="194"/>
      <c r="O118" s="194"/>
      <c r="P118" s="195">
        <f>SUM(P119:P173)</f>
        <v>0</v>
      </c>
      <c r="Q118" s="194"/>
      <c r="R118" s="195">
        <f>SUM(R119:R173)</f>
        <v>0</v>
      </c>
      <c r="S118" s="194"/>
      <c r="T118" s="196">
        <f>SUM(T119:T173)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7" t="s">
        <v>126</v>
      </c>
      <c r="AT118" s="198" t="s">
        <v>69</v>
      </c>
      <c r="AU118" s="198" t="s">
        <v>70</v>
      </c>
      <c r="AY118" s="197" t="s">
        <v>127</v>
      </c>
      <c r="BK118" s="199">
        <f>SUM(BK119:BK173)</f>
        <v>94875.600000000006</v>
      </c>
    </row>
    <row r="119" s="2" customFormat="1" ht="24.15" customHeight="1">
      <c r="A119" s="29"/>
      <c r="B119" s="30"/>
      <c r="C119" s="200" t="s">
        <v>78</v>
      </c>
      <c r="D119" s="200" t="s">
        <v>129</v>
      </c>
      <c r="E119" s="201" t="s">
        <v>1319</v>
      </c>
      <c r="F119" s="202" t="s">
        <v>1320</v>
      </c>
      <c r="G119" s="203" t="s">
        <v>138</v>
      </c>
      <c r="H119" s="204">
        <v>1</v>
      </c>
      <c r="I119" s="205">
        <v>184</v>
      </c>
      <c r="J119" s="205">
        <f>ROUND(I119*H119,2)</f>
        <v>184</v>
      </c>
      <c r="K119" s="206"/>
      <c r="L119" s="35"/>
      <c r="M119" s="207" t="s">
        <v>1</v>
      </c>
      <c r="N119" s="208" t="s">
        <v>35</v>
      </c>
      <c r="O119" s="209">
        <v>0</v>
      </c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1" t="s">
        <v>133</v>
      </c>
      <c r="AT119" s="211" t="s">
        <v>129</v>
      </c>
      <c r="AU119" s="211" t="s">
        <v>78</v>
      </c>
      <c r="AY119" s="14" t="s">
        <v>127</v>
      </c>
      <c r="BE119" s="212">
        <f>IF(N119="základní",J119,0)</f>
        <v>184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78</v>
      </c>
      <c r="BK119" s="212">
        <f>ROUND(I119*H119,2)</f>
        <v>184</v>
      </c>
      <c r="BL119" s="14" t="s">
        <v>133</v>
      </c>
      <c r="BM119" s="211" t="s">
        <v>1321</v>
      </c>
    </row>
    <row r="120" s="2" customFormat="1" ht="24.15" customHeight="1">
      <c r="A120" s="29"/>
      <c r="B120" s="30"/>
      <c r="C120" s="200" t="s">
        <v>80</v>
      </c>
      <c r="D120" s="200" t="s">
        <v>129</v>
      </c>
      <c r="E120" s="201" t="s">
        <v>1322</v>
      </c>
      <c r="F120" s="202" t="s">
        <v>1323</v>
      </c>
      <c r="G120" s="203" t="s">
        <v>138</v>
      </c>
      <c r="H120" s="204">
        <v>1</v>
      </c>
      <c r="I120" s="205">
        <v>241</v>
      </c>
      <c r="J120" s="205">
        <f>ROUND(I120*H120,2)</f>
        <v>241</v>
      </c>
      <c r="K120" s="206"/>
      <c r="L120" s="35"/>
      <c r="M120" s="207" t="s">
        <v>1</v>
      </c>
      <c r="N120" s="208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133</v>
      </c>
      <c r="AT120" s="211" t="s">
        <v>129</v>
      </c>
      <c r="AU120" s="211" t="s">
        <v>78</v>
      </c>
      <c r="AY120" s="14" t="s">
        <v>127</v>
      </c>
      <c r="BE120" s="212">
        <f>IF(N120="základní",J120,0)</f>
        <v>241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78</v>
      </c>
      <c r="BK120" s="212">
        <f>ROUND(I120*H120,2)</f>
        <v>241</v>
      </c>
      <c r="BL120" s="14" t="s">
        <v>133</v>
      </c>
      <c r="BM120" s="211" t="s">
        <v>1324</v>
      </c>
    </row>
    <row r="121" s="2" customFormat="1" ht="24.15" customHeight="1">
      <c r="A121" s="29"/>
      <c r="B121" s="30"/>
      <c r="C121" s="200" t="s">
        <v>154</v>
      </c>
      <c r="D121" s="200" t="s">
        <v>129</v>
      </c>
      <c r="E121" s="201" t="s">
        <v>1325</v>
      </c>
      <c r="F121" s="202" t="s">
        <v>1326</v>
      </c>
      <c r="G121" s="203" t="s">
        <v>138</v>
      </c>
      <c r="H121" s="204">
        <v>1</v>
      </c>
      <c r="I121" s="205">
        <v>403</v>
      </c>
      <c r="J121" s="205">
        <f>ROUND(I121*H121,2)</f>
        <v>403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133</v>
      </c>
      <c r="AT121" s="211" t="s">
        <v>129</v>
      </c>
      <c r="AU121" s="211" t="s">
        <v>78</v>
      </c>
      <c r="AY121" s="14" t="s">
        <v>127</v>
      </c>
      <c r="BE121" s="212">
        <f>IF(N121="základní",J121,0)</f>
        <v>403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78</v>
      </c>
      <c r="BK121" s="212">
        <f>ROUND(I121*H121,2)</f>
        <v>403</v>
      </c>
      <c r="BL121" s="14" t="s">
        <v>133</v>
      </c>
      <c r="BM121" s="211" t="s">
        <v>1327</v>
      </c>
    </row>
    <row r="122" s="2" customFormat="1" ht="16.5" customHeight="1">
      <c r="A122" s="29"/>
      <c r="B122" s="30"/>
      <c r="C122" s="200" t="s">
        <v>126</v>
      </c>
      <c r="D122" s="200" t="s">
        <v>129</v>
      </c>
      <c r="E122" s="201" t="s">
        <v>1328</v>
      </c>
      <c r="F122" s="202" t="s">
        <v>1329</v>
      </c>
      <c r="G122" s="203" t="s">
        <v>138</v>
      </c>
      <c r="H122" s="204">
        <v>1</v>
      </c>
      <c r="I122" s="205">
        <v>2950</v>
      </c>
      <c r="J122" s="205">
        <f>ROUND(I122*H122,2)</f>
        <v>2950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133</v>
      </c>
      <c r="AT122" s="211" t="s">
        <v>129</v>
      </c>
      <c r="AU122" s="211" t="s">
        <v>78</v>
      </c>
      <c r="AY122" s="14" t="s">
        <v>127</v>
      </c>
      <c r="BE122" s="212">
        <f>IF(N122="základní",J122,0)</f>
        <v>2950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2950</v>
      </c>
      <c r="BL122" s="14" t="s">
        <v>133</v>
      </c>
      <c r="BM122" s="211" t="s">
        <v>1330</v>
      </c>
    </row>
    <row r="123" s="2" customFormat="1" ht="16.5" customHeight="1">
      <c r="A123" s="29"/>
      <c r="B123" s="30"/>
      <c r="C123" s="200" t="s">
        <v>161</v>
      </c>
      <c r="D123" s="200" t="s">
        <v>129</v>
      </c>
      <c r="E123" s="201" t="s">
        <v>1331</v>
      </c>
      <c r="F123" s="202" t="s">
        <v>1332</v>
      </c>
      <c r="G123" s="203" t="s">
        <v>138</v>
      </c>
      <c r="H123" s="204">
        <v>1</v>
      </c>
      <c r="I123" s="205">
        <v>4730</v>
      </c>
      <c r="J123" s="205">
        <f>ROUND(I123*H123,2)</f>
        <v>4730</v>
      </c>
      <c r="K123" s="206"/>
      <c r="L123" s="35"/>
      <c r="M123" s="207" t="s">
        <v>1</v>
      </c>
      <c r="N123" s="208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133</v>
      </c>
      <c r="AT123" s="211" t="s">
        <v>129</v>
      </c>
      <c r="AU123" s="211" t="s">
        <v>78</v>
      </c>
      <c r="AY123" s="14" t="s">
        <v>127</v>
      </c>
      <c r="BE123" s="212">
        <f>IF(N123="základní",J123,0)</f>
        <v>4730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78</v>
      </c>
      <c r="BK123" s="212">
        <f>ROUND(I123*H123,2)</f>
        <v>4730</v>
      </c>
      <c r="BL123" s="14" t="s">
        <v>133</v>
      </c>
      <c r="BM123" s="211" t="s">
        <v>1333</v>
      </c>
    </row>
    <row r="124" s="2" customFormat="1" ht="16.5" customHeight="1">
      <c r="A124" s="29"/>
      <c r="B124" s="30"/>
      <c r="C124" s="200" t="s">
        <v>165</v>
      </c>
      <c r="D124" s="200" t="s">
        <v>129</v>
      </c>
      <c r="E124" s="201" t="s">
        <v>1334</v>
      </c>
      <c r="F124" s="202" t="s">
        <v>1335</v>
      </c>
      <c r="G124" s="203" t="s">
        <v>138</v>
      </c>
      <c r="H124" s="204">
        <v>1</v>
      </c>
      <c r="I124" s="205">
        <v>5840</v>
      </c>
      <c r="J124" s="205">
        <f>ROUND(I124*H124,2)</f>
        <v>5840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133</v>
      </c>
      <c r="AT124" s="211" t="s">
        <v>129</v>
      </c>
      <c r="AU124" s="211" t="s">
        <v>78</v>
      </c>
      <c r="AY124" s="14" t="s">
        <v>127</v>
      </c>
      <c r="BE124" s="212">
        <f>IF(N124="základní",J124,0)</f>
        <v>5840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78</v>
      </c>
      <c r="BK124" s="212">
        <f>ROUND(I124*H124,2)</f>
        <v>5840</v>
      </c>
      <c r="BL124" s="14" t="s">
        <v>133</v>
      </c>
      <c r="BM124" s="211" t="s">
        <v>1336</v>
      </c>
    </row>
    <row r="125" s="2" customFormat="1" ht="16.5" customHeight="1">
      <c r="A125" s="29"/>
      <c r="B125" s="30"/>
      <c r="C125" s="200" t="s">
        <v>169</v>
      </c>
      <c r="D125" s="200" t="s">
        <v>129</v>
      </c>
      <c r="E125" s="201" t="s">
        <v>1337</v>
      </c>
      <c r="F125" s="202" t="s">
        <v>1338</v>
      </c>
      <c r="G125" s="203" t="s">
        <v>138</v>
      </c>
      <c r="H125" s="204">
        <v>1</v>
      </c>
      <c r="I125" s="205">
        <v>6690</v>
      </c>
      <c r="J125" s="205">
        <f>ROUND(I125*H125,2)</f>
        <v>6690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133</v>
      </c>
      <c r="AT125" s="211" t="s">
        <v>129</v>
      </c>
      <c r="AU125" s="211" t="s">
        <v>78</v>
      </c>
      <c r="AY125" s="14" t="s">
        <v>127</v>
      </c>
      <c r="BE125" s="212">
        <f>IF(N125="základní",J125,0)</f>
        <v>6690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78</v>
      </c>
      <c r="BK125" s="212">
        <f>ROUND(I125*H125,2)</f>
        <v>6690</v>
      </c>
      <c r="BL125" s="14" t="s">
        <v>133</v>
      </c>
      <c r="BM125" s="211" t="s">
        <v>1339</v>
      </c>
    </row>
    <row r="126" s="2" customFormat="1" ht="16.5" customHeight="1">
      <c r="A126" s="29"/>
      <c r="B126" s="30"/>
      <c r="C126" s="200" t="s">
        <v>173</v>
      </c>
      <c r="D126" s="200" t="s">
        <v>129</v>
      </c>
      <c r="E126" s="201" t="s">
        <v>1340</v>
      </c>
      <c r="F126" s="202" t="s">
        <v>1341</v>
      </c>
      <c r="G126" s="203" t="s">
        <v>138</v>
      </c>
      <c r="H126" s="204">
        <v>1</v>
      </c>
      <c r="I126" s="205">
        <v>8040</v>
      </c>
      <c r="J126" s="205">
        <f>ROUND(I126*H126,2)</f>
        <v>8040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133</v>
      </c>
      <c r="AT126" s="211" t="s">
        <v>129</v>
      </c>
      <c r="AU126" s="211" t="s">
        <v>78</v>
      </c>
      <c r="AY126" s="14" t="s">
        <v>127</v>
      </c>
      <c r="BE126" s="212">
        <f>IF(N126="základní",J126,0)</f>
        <v>8040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78</v>
      </c>
      <c r="BK126" s="212">
        <f>ROUND(I126*H126,2)</f>
        <v>8040</v>
      </c>
      <c r="BL126" s="14" t="s">
        <v>133</v>
      </c>
      <c r="BM126" s="211" t="s">
        <v>1342</v>
      </c>
    </row>
    <row r="127" s="2" customFormat="1" ht="16.5" customHeight="1">
      <c r="A127" s="29"/>
      <c r="B127" s="30"/>
      <c r="C127" s="200" t="s">
        <v>181</v>
      </c>
      <c r="D127" s="200" t="s">
        <v>129</v>
      </c>
      <c r="E127" s="201" t="s">
        <v>1343</v>
      </c>
      <c r="F127" s="202" t="s">
        <v>1344</v>
      </c>
      <c r="G127" s="203" t="s">
        <v>138</v>
      </c>
      <c r="H127" s="204">
        <v>1</v>
      </c>
      <c r="I127" s="205">
        <v>4080</v>
      </c>
      <c r="J127" s="205">
        <f>ROUND(I127*H127,2)</f>
        <v>4080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133</v>
      </c>
      <c r="AT127" s="211" t="s">
        <v>129</v>
      </c>
      <c r="AU127" s="211" t="s">
        <v>78</v>
      </c>
      <c r="AY127" s="14" t="s">
        <v>127</v>
      </c>
      <c r="BE127" s="212">
        <f>IF(N127="základní",J127,0)</f>
        <v>4080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78</v>
      </c>
      <c r="BK127" s="212">
        <f>ROUND(I127*H127,2)</f>
        <v>4080</v>
      </c>
      <c r="BL127" s="14" t="s">
        <v>133</v>
      </c>
      <c r="BM127" s="211" t="s">
        <v>1345</v>
      </c>
    </row>
    <row r="128" s="2" customFormat="1" ht="16.5" customHeight="1">
      <c r="A128" s="29"/>
      <c r="B128" s="30"/>
      <c r="C128" s="200" t="s">
        <v>177</v>
      </c>
      <c r="D128" s="200" t="s">
        <v>129</v>
      </c>
      <c r="E128" s="201" t="s">
        <v>1346</v>
      </c>
      <c r="F128" s="202" t="s">
        <v>1347</v>
      </c>
      <c r="G128" s="203" t="s">
        <v>138</v>
      </c>
      <c r="H128" s="204">
        <v>1</v>
      </c>
      <c r="I128" s="205">
        <v>9400</v>
      </c>
      <c r="J128" s="205">
        <f>ROUND(I128*H128,2)</f>
        <v>9400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133</v>
      </c>
      <c r="AT128" s="211" t="s">
        <v>129</v>
      </c>
      <c r="AU128" s="211" t="s">
        <v>78</v>
      </c>
      <c r="AY128" s="14" t="s">
        <v>127</v>
      </c>
      <c r="BE128" s="212">
        <f>IF(N128="základní",J128,0)</f>
        <v>9400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78</v>
      </c>
      <c r="BK128" s="212">
        <f>ROUND(I128*H128,2)</f>
        <v>9400</v>
      </c>
      <c r="BL128" s="14" t="s">
        <v>133</v>
      </c>
      <c r="BM128" s="211" t="s">
        <v>1348</v>
      </c>
    </row>
    <row r="129" s="2" customFormat="1" ht="16.5" customHeight="1">
      <c r="A129" s="29"/>
      <c r="B129" s="30"/>
      <c r="C129" s="200" t="s">
        <v>189</v>
      </c>
      <c r="D129" s="200" t="s">
        <v>129</v>
      </c>
      <c r="E129" s="201" t="s">
        <v>1349</v>
      </c>
      <c r="F129" s="202" t="s">
        <v>1350</v>
      </c>
      <c r="G129" s="203" t="s">
        <v>138</v>
      </c>
      <c r="H129" s="204">
        <v>1</v>
      </c>
      <c r="I129" s="205">
        <v>435</v>
      </c>
      <c r="J129" s="205">
        <f>ROUND(I129*H129,2)</f>
        <v>435</v>
      </c>
      <c r="K129" s="206"/>
      <c r="L129" s="35"/>
      <c r="M129" s="207" t="s">
        <v>1</v>
      </c>
      <c r="N129" s="208" t="s">
        <v>35</v>
      </c>
      <c r="O129" s="209">
        <v>0</v>
      </c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133</v>
      </c>
      <c r="AT129" s="211" t="s">
        <v>129</v>
      </c>
      <c r="AU129" s="211" t="s">
        <v>78</v>
      </c>
      <c r="AY129" s="14" t="s">
        <v>127</v>
      </c>
      <c r="BE129" s="212">
        <f>IF(N129="základní",J129,0)</f>
        <v>435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78</v>
      </c>
      <c r="BK129" s="212">
        <f>ROUND(I129*H129,2)</f>
        <v>435</v>
      </c>
      <c r="BL129" s="14" t="s">
        <v>133</v>
      </c>
      <c r="BM129" s="211" t="s">
        <v>1351</v>
      </c>
    </row>
    <row r="130" s="2" customFormat="1" ht="21.75" customHeight="1">
      <c r="A130" s="29"/>
      <c r="B130" s="30"/>
      <c r="C130" s="200" t="s">
        <v>185</v>
      </c>
      <c r="D130" s="200" t="s">
        <v>129</v>
      </c>
      <c r="E130" s="201" t="s">
        <v>1352</v>
      </c>
      <c r="F130" s="202" t="s">
        <v>1353</v>
      </c>
      <c r="G130" s="203" t="s">
        <v>138</v>
      </c>
      <c r="H130" s="204">
        <v>1</v>
      </c>
      <c r="I130" s="205">
        <v>2060</v>
      </c>
      <c r="J130" s="205">
        <f>ROUND(I130*H130,2)</f>
        <v>2060</v>
      </c>
      <c r="K130" s="206"/>
      <c r="L130" s="35"/>
      <c r="M130" s="207" t="s">
        <v>1</v>
      </c>
      <c r="N130" s="208" t="s">
        <v>35</v>
      </c>
      <c r="O130" s="209">
        <v>0</v>
      </c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1" t="s">
        <v>133</v>
      </c>
      <c r="AT130" s="211" t="s">
        <v>129</v>
      </c>
      <c r="AU130" s="211" t="s">
        <v>78</v>
      </c>
      <c r="AY130" s="14" t="s">
        <v>127</v>
      </c>
      <c r="BE130" s="212">
        <f>IF(N130="základní",J130,0)</f>
        <v>2060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78</v>
      </c>
      <c r="BK130" s="212">
        <f>ROUND(I130*H130,2)</f>
        <v>2060</v>
      </c>
      <c r="BL130" s="14" t="s">
        <v>133</v>
      </c>
      <c r="BM130" s="211" t="s">
        <v>1354</v>
      </c>
    </row>
    <row r="131" s="2" customFormat="1" ht="16.5" customHeight="1">
      <c r="A131" s="29"/>
      <c r="B131" s="30"/>
      <c r="C131" s="200" t="s">
        <v>193</v>
      </c>
      <c r="D131" s="200" t="s">
        <v>129</v>
      </c>
      <c r="E131" s="201" t="s">
        <v>1355</v>
      </c>
      <c r="F131" s="202" t="s">
        <v>1356</v>
      </c>
      <c r="G131" s="203" t="s">
        <v>138</v>
      </c>
      <c r="H131" s="204">
        <v>1</v>
      </c>
      <c r="I131" s="205">
        <v>3310</v>
      </c>
      <c r="J131" s="205">
        <f>ROUND(I131*H131,2)</f>
        <v>3310</v>
      </c>
      <c r="K131" s="206"/>
      <c r="L131" s="35"/>
      <c r="M131" s="207" t="s">
        <v>1</v>
      </c>
      <c r="N131" s="208" t="s">
        <v>35</v>
      </c>
      <c r="O131" s="209">
        <v>0</v>
      </c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1" t="s">
        <v>133</v>
      </c>
      <c r="AT131" s="211" t="s">
        <v>129</v>
      </c>
      <c r="AU131" s="211" t="s">
        <v>78</v>
      </c>
      <c r="AY131" s="14" t="s">
        <v>127</v>
      </c>
      <c r="BE131" s="212">
        <f>IF(N131="základní",J131,0)</f>
        <v>3310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78</v>
      </c>
      <c r="BK131" s="212">
        <f>ROUND(I131*H131,2)</f>
        <v>3310</v>
      </c>
      <c r="BL131" s="14" t="s">
        <v>133</v>
      </c>
      <c r="BM131" s="211" t="s">
        <v>1357</v>
      </c>
    </row>
    <row r="132" s="2" customFormat="1" ht="21.75" customHeight="1">
      <c r="A132" s="29"/>
      <c r="B132" s="30"/>
      <c r="C132" s="200" t="s">
        <v>197</v>
      </c>
      <c r="D132" s="200" t="s">
        <v>129</v>
      </c>
      <c r="E132" s="201" t="s">
        <v>1358</v>
      </c>
      <c r="F132" s="202" t="s">
        <v>1359</v>
      </c>
      <c r="G132" s="203" t="s">
        <v>138</v>
      </c>
      <c r="H132" s="204">
        <v>1</v>
      </c>
      <c r="I132" s="205">
        <v>4090</v>
      </c>
      <c r="J132" s="205">
        <f>ROUND(I132*H132,2)</f>
        <v>4090</v>
      </c>
      <c r="K132" s="206"/>
      <c r="L132" s="35"/>
      <c r="M132" s="207" t="s">
        <v>1</v>
      </c>
      <c r="N132" s="208" t="s">
        <v>35</v>
      </c>
      <c r="O132" s="209">
        <v>0</v>
      </c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1" t="s">
        <v>133</v>
      </c>
      <c r="AT132" s="211" t="s">
        <v>129</v>
      </c>
      <c r="AU132" s="211" t="s">
        <v>78</v>
      </c>
      <c r="AY132" s="14" t="s">
        <v>127</v>
      </c>
      <c r="BE132" s="212">
        <f>IF(N132="základní",J132,0)</f>
        <v>4090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78</v>
      </c>
      <c r="BK132" s="212">
        <f>ROUND(I132*H132,2)</f>
        <v>4090</v>
      </c>
      <c r="BL132" s="14" t="s">
        <v>133</v>
      </c>
      <c r="BM132" s="211" t="s">
        <v>1360</v>
      </c>
    </row>
    <row r="133" s="2" customFormat="1" ht="21.75" customHeight="1">
      <c r="A133" s="29"/>
      <c r="B133" s="30"/>
      <c r="C133" s="200" t="s">
        <v>8</v>
      </c>
      <c r="D133" s="200" t="s">
        <v>129</v>
      </c>
      <c r="E133" s="201" t="s">
        <v>1361</v>
      </c>
      <c r="F133" s="202" t="s">
        <v>1362</v>
      </c>
      <c r="G133" s="203" t="s">
        <v>138</v>
      </c>
      <c r="H133" s="204">
        <v>1</v>
      </c>
      <c r="I133" s="205">
        <v>4680</v>
      </c>
      <c r="J133" s="205">
        <f>ROUND(I133*H133,2)</f>
        <v>4680</v>
      </c>
      <c r="K133" s="206"/>
      <c r="L133" s="35"/>
      <c r="M133" s="207" t="s">
        <v>1</v>
      </c>
      <c r="N133" s="208" t="s">
        <v>35</v>
      </c>
      <c r="O133" s="209">
        <v>0</v>
      </c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1" t="s">
        <v>133</v>
      </c>
      <c r="AT133" s="211" t="s">
        <v>129</v>
      </c>
      <c r="AU133" s="211" t="s">
        <v>78</v>
      </c>
      <c r="AY133" s="14" t="s">
        <v>127</v>
      </c>
      <c r="BE133" s="212">
        <f>IF(N133="základní",J133,0)</f>
        <v>4680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78</v>
      </c>
      <c r="BK133" s="212">
        <f>ROUND(I133*H133,2)</f>
        <v>4680</v>
      </c>
      <c r="BL133" s="14" t="s">
        <v>133</v>
      </c>
      <c r="BM133" s="211" t="s">
        <v>1363</v>
      </c>
    </row>
    <row r="134" s="2" customFormat="1" ht="21.75" customHeight="1">
      <c r="A134" s="29"/>
      <c r="B134" s="30"/>
      <c r="C134" s="200" t="s">
        <v>204</v>
      </c>
      <c r="D134" s="200" t="s">
        <v>129</v>
      </c>
      <c r="E134" s="201" t="s">
        <v>1364</v>
      </c>
      <c r="F134" s="202" t="s">
        <v>1365</v>
      </c>
      <c r="G134" s="203" t="s">
        <v>138</v>
      </c>
      <c r="H134" s="204">
        <v>1</v>
      </c>
      <c r="I134" s="205">
        <v>5630</v>
      </c>
      <c r="J134" s="205">
        <f>ROUND(I134*H134,2)</f>
        <v>5630</v>
      </c>
      <c r="K134" s="206"/>
      <c r="L134" s="35"/>
      <c r="M134" s="207" t="s">
        <v>1</v>
      </c>
      <c r="N134" s="208" t="s">
        <v>35</v>
      </c>
      <c r="O134" s="209">
        <v>0</v>
      </c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1" t="s">
        <v>133</v>
      </c>
      <c r="AT134" s="211" t="s">
        <v>129</v>
      </c>
      <c r="AU134" s="211" t="s">
        <v>78</v>
      </c>
      <c r="AY134" s="14" t="s">
        <v>127</v>
      </c>
      <c r="BE134" s="212">
        <f>IF(N134="základní",J134,0)</f>
        <v>5630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78</v>
      </c>
      <c r="BK134" s="212">
        <f>ROUND(I134*H134,2)</f>
        <v>5630</v>
      </c>
      <c r="BL134" s="14" t="s">
        <v>133</v>
      </c>
      <c r="BM134" s="211" t="s">
        <v>1366</v>
      </c>
    </row>
    <row r="135" s="2" customFormat="1" ht="16.5" customHeight="1">
      <c r="A135" s="29"/>
      <c r="B135" s="30"/>
      <c r="C135" s="200" t="s">
        <v>128</v>
      </c>
      <c r="D135" s="200" t="s">
        <v>129</v>
      </c>
      <c r="E135" s="201" t="s">
        <v>1367</v>
      </c>
      <c r="F135" s="202" t="s">
        <v>1368</v>
      </c>
      <c r="G135" s="203" t="s">
        <v>138</v>
      </c>
      <c r="H135" s="204">
        <v>1</v>
      </c>
      <c r="I135" s="205">
        <v>2860</v>
      </c>
      <c r="J135" s="205">
        <f>ROUND(I135*H135,2)</f>
        <v>2860</v>
      </c>
      <c r="K135" s="206"/>
      <c r="L135" s="35"/>
      <c r="M135" s="207" t="s">
        <v>1</v>
      </c>
      <c r="N135" s="208" t="s">
        <v>35</v>
      </c>
      <c r="O135" s="209">
        <v>0</v>
      </c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1" t="s">
        <v>133</v>
      </c>
      <c r="AT135" s="211" t="s">
        <v>129</v>
      </c>
      <c r="AU135" s="211" t="s">
        <v>78</v>
      </c>
      <c r="AY135" s="14" t="s">
        <v>127</v>
      </c>
      <c r="BE135" s="212">
        <f>IF(N135="základní",J135,0)</f>
        <v>2860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78</v>
      </c>
      <c r="BK135" s="212">
        <f>ROUND(I135*H135,2)</f>
        <v>2860</v>
      </c>
      <c r="BL135" s="14" t="s">
        <v>133</v>
      </c>
      <c r="BM135" s="211" t="s">
        <v>1369</v>
      </c>
    </row>
    <row r="136" s="2" customFormat="1" ht="16.5" customHeight="1">
      <c r="A136" s="29"/>
      <c r="B136" s="30"/>
      <c r="C136" s="200" t="s">
        <v>135</v>
      </c>
      <c r="D136" s="200" t="s">
        <v>129</v>
      </c>
      <c r="E136" s="201" t="s">
        <v>1370</v>
      </c>
      <c r="F136" s="202" t="s">
        <v>1371</v>
      </c>
      <c r="G136" s="203" t="s">
        <v>138</v>
      </c>
      <c r="H136" s="204">
        <v>1</v>
      </c>
      <c r="I136" s="205">
        <v>6580</v>
      </c>
      <c r="J136" s="205">
        <f>ROUND(I136*H136,2)</f>
        <v>6580</v>
      </c>
      <c r="K136" s="206"/>
      <c r="L136" s="35"/>
      <c r="M136" s="207" t="s">
        <v>1</v>
      </c>
      <c r="N136" s="208" t="s">
        <v>35</v>
      </c>
      <c r="O136" s="209">
        <v>0</v>
      </c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1" t="s">
        <v>133</v>
      </c>
      <c r="AT136" s="211" t="s">
        <v>129</v>
      </c>
      <c r="AU136" s="211" t="s">
        <v>78</v>
      </c>
      <c r="AY136" s="14" t="s">
        <v>127</v>
      </c>
      <c r="BE136" s="212">
        <f>IF(N136="základní",J136,0)</f>
        <v>6580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78</v>
      </c>
      <c r="BK136" s="212">
        <f>ROUND(I136*H136,2)</f>
        <v>6580</v>
      </c>
      <c r="BL136" s="14" t="s">
        <v>133</v>
      </c>
      <c r="BM136" s="211" t="s">
        <v>1372</v>
      </c>
    </row>
    <row r="137" s="2" customFormat="1" ht="16.5" customHeight="1">
      <c r="A137" s="29"/>
      <c r="B137" s="30"/>
      <c r="C137" s="200" t="s">
        <v>140</v>
      </c>
      <c r="D137" s="200" t="s">
        <v>129</v>
      </c>
      <c r="E137" s="201" t="s">
        <v>1373</v>
      </c>
      <c r="F137" s="202" t="s">
        <v>1374</v>
      </c>
      <c r="G137" s="203" t="s">
        <v>138</v>
      </c>
      <c r="H137" s="204">
        <v>1</v>
      </c>
      <c r="I137" s="205">
        <v>304</v>
      </c>
      <c r="J137" s="205">
        <f>ROUND(I137*H137,2)</f>
        <v>304</v>
      </c>
      <c r="K137" s="206"/>
      <c r="L137" s="35"/>
      <c r="M137" s="207" t="s">
        <v>1</v>
      </c>
      <c r="N137" s="208" t="s">
        <v>35</v>
      </c>
      <c r="O137" s="209">
        <v>0</v>
      </c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1" t="s">
        <v>133</v>
      </c>
      <c r="AT137" s="211" t="s">
        <v>129</v>
      </c>
      <c r="AU137" s="211" t="s">
        <v>78</v>
      </c>
      <c r="AY137" s="14" t="s">
        <v>127</v>
      </c>
      <c r="BE137" s="212">
        <f>IF(N137="základní",J137,0)</f>
        <v>304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78</v>
      </c>
      <c r="BK137" s="212">
        <f>ROUND(I137*H137,2)</f>
        <v>304</v>
      </c>
      <c r="BL137" s="14" t="s">
        <v>133</v>
      </c>
      <c r="BM137" s="211" t="s">
        <v>1375</v>
      </c>
    </row>
    <row r="138" s="2" customFormat="1" ht="16.5" customHeight="1">
      <c r="A138" s="29"/>
      <c r="B138" s="30"/>
      <c r="C138" s="200" t="s">
        <v>144</v>
      </c>
      <c r="D138" s="200" t="s">
        <v>129</v>
      </c>
      <c r="E138" s="201" t="s">
        <v>1376</v>
      </c>
      <c r="F138" s="202" t="s">
        <v>1377</v>
      </c>
      <c r="G138" s="203" t="s">
        <v>138</v>
      </c>
      <c r="H138" s="204">
        <v>1</v>
      </c>
      <c r="I138" s="205">
        <v>2870</v>
      </c>
      <c r="J138" s="205">
        <f>ROUND(I138*H138,2)</f>
        <v>2870</v>
      </c>
      <c r="K138" s="206"/>
      <c r="L138" s="35"/>
      <c r="M138" s="207" t="s">
        <v>1</v>
      </c>
      <c r="N138" s="208" t="s">
        <v>35</v>
      </c>
      <c r="O138" s="209">
        <v>0</v>
      </c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1" t="s">
        <v>133</v>
      </c>
      <c r="AT138" s="211" t="s">
        <v>129</v>
      </c>
      <c r="AU138" s="211" t="s">
        <v>78</v>
      </c>
      <c r="AY138" s="14" t="s">
        <v>127</v>
      </c>
      <c r="BE138" s="212">
        <f>IF(N138="základní",J138,0)</f>
        <v>2870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78</v>
      </c>
      <c r="BK138" s="212">
        <f>ROUND(I138*H138,2)</f>
        <v>2870</v>
      </c>
      <c r="BL138" s="14" t="s">
        <v>133</v>
      </c>
      <c r="BM138" s="211" t="s">
        <v>1378</v>
      </c>
    </row>
    <row r="139" s="2" customFormat="1" ht="16.5" customHeight="1">
      <c r="A139" s="29"/>
      <c r="B139" s="30"/>
      <c r="C139" s="200" t="s">
        <v>7</v>
      </c>
      <c r="D139" s="200" t="s">
        <v>129</v>
      </c>
      <c r="E139" s="201" t="s">
        <v>1379</v>
      </c>
      <c r="F139" s="202" t="s">
        <v>1380</v>
      </c>
      <c r="G139" s="203" t="s">
        <v>138</v>
      </c>
      <c r="H139" s="204">
        <v>1</v>
      </c>
      <c r="I139" s="205">
        <v>2010</v>
      </c>
      <c r="J139" s="205">
        <f>ROUND(I139*H139,2)</f>
        <v>2010</v>
      </c>
      <c r="K139" s="206"/>
      <c r="L139" s="35"/>
      <c r="M139" s="207" t="s">
        <v>1</v>
      </c>
      <c r="N139" s="208" t="s">
        <v>35</v>
      </c>
      <c r="O139" s="209">
        <v>0</v>
      </c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1" t="s">
        <v>133</v>
      </c>
      <c r="AT139" s="211" t="s">
        <v>129</v>
      </c>
      <c r="AU139" s="211" t="s">
        <v>78</v>
      </c>
      <c r="AY139" s="14" t="s">
        <v>127</v>
      </c>
      <c r="BE139" s="212">
        <f>IF(N139="základní",J139,0)</f>
        <v>2010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78</v>
      </c>
      <c r="BK139" s="212">
        <f>ROUND(I139*H139,2)</f>
        <v>2010</v>
      </c>
      <c r="BL139" s="14" t="s">
        <v>133</v>
      </c>
      <c r="BM139" s="211" t="s">
        <v>1381</v>
      </c>
    </row>
    <row r="140" s="2" customFormat="1" ht="16.5" customHeight="1">
      <c r="A140" s="29"/>
      <c r="B140" s="30"/>
      <c r="C140" s="200" t="s">
        <v>421</v>
      </c>
      <c r="D140" s="200" t="s">
        <v>129</v>
      </c>
      <c r="E140" s="201" t="s">
        <v>1382</v>
      </c>
      <c r="F140" s="202" t="s">
        <v>1383</v>
      </c>
      <c r="G140" s="203" t="s">
        <v>138</v>
      </c>
      <c r="H140" s="204">
        <v>1</v>
      </c>
      <c r="I140" s="205">
        <v>1760</v>
      </c>
      <c r="J140" s="205">
        <f>ROUND(I140*H140,2)</f>
        <v>1760</v>
      </c>
      <c r="K140" s="206"/>
      <c r="L140" s="35"/>
      <c r="M140" s="207" t="s">
        <v>1</v>
      </c>
      <c r="N140" s="208" t="s">
        <v>35</v>
      </c>
      <c r="O140" s="209">
        <v>0</v>
      </c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1" t="s">
        <v>133</v>
      </c>
      <c r="AT140" s="211" t="s">
        <v>129</v>
      </c>
      <c r="AU140" s="211" t="s">
        <v>78</v>
      </c>
      <c r="AY140" s="14" t="s">
        <v>127</v>
      </c>
      <c r="BE140" s="212">
        <f>IF(N140="základní",J140,0)</f>
        <v>1760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78</v>
      </c>
      <c r="BK140" s="212">
        <f>ROUND(I140*H140,2)</f>
        <v>1760</v>
      </c>
      <c r="BL140" s="14" t="s">
        <v>133</v>
      </c>
      <c r="BM140" s="211" t="s">
        <v>1384</v>
      </c>
    </row>
    <row r="141" s="2" customFormat="1" ht="16.5" customHeight="1">
      <c r="A141" s="29"/>
      <c r="B141" s="30"/>
      <c r="C141" s="200" t="s">
        <v>425</v>
      </c>
      <c r="D141" s="200" t="s">
        <v>129</v>
      </c>
      <c r="E141" s="201" t="s">
        <v>1385</v>
      </c>
      <c r="F141" s="202" t="s">
        <v>1386</v>
      </c>
      <c r="G141" s="203" t="s">
        <v>138</v>
      </c>
      <c r="H141" s="204">
        <v>1</v>
      </c>
      <c r="I141" s="205">
        <v>447</v>
      </c>
      <c r="J141" s="205">
        <f>ROUND(I141*H141,2)</f>
        <v>447</v>
      </c>
      <c r="K141" s="206"/>
      <c r="L141" s="35"/>
      <c r="M141" s="207" t="s">
        <v>1</v>
      </c>
      <c r="N141" s="208" t="s">
        <v>35</v>
      </c>
      <c r="O141" s="209">
        <v>0</v>
      </c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1" t="s">
        <v>133</v>
      </c>
      <c r="AT141" s="211" t="s">
        <v>129</v>
      </c>
      <c r="AU141" s="211" t="s">
        <v>78</v>
      </c>
      <c r="AY141" s="14" t="s">
        <v>127</v>
      </c>
      <c r="BE141" s="212">
        <f>IF(N141="základní",J141,0)</f>
        <v>447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78</v>
      </c>
      <c r="BK141" s="212">
        <f>ROUND(I141*H141,2)</f>
        <v>447</v>
      </c>
      <c r="BL141" s="14" t="s">
        <v>133</v>
      </c>
      <c r="BM141" s="211" t="s">
        <v>1387</v>
      </c>
    </row>
    <row r="142" s="2" customFormat="1" ht="16.5" customHeight="1">
      <c r="A142" s="29"/>
      <c r="B142" s="30"/>
      <c r="C142" s="200" t="s">
        <v>429</v>
      </c>
      <c r="D142" s="200" t="s">
        <v>129</v>
      </c>
      <c r="E142" s="201" t="s">
        <v>1388</v>
      </c>
      <c r="F142" s="202" t="s">
        <v>1389</v>
      </c>
      <c r="G142" s="203" t="s">
        <v>138</v>
      </c>
      <c r="H142" s="204">
        <v>1</v>
      </c>
      <c r="I142" s="205">
        <v>500</v>
      </c>
      <c r="J142" s="205">
        <f>ROUND(I142*H142,2)</f>
        <v>500</v>
      </c>
      <c r="K142" s="206"/>
      <c r="L142" s="35"/>
      <c r="M142" s="207" t="s">
        <v>1</v>
      </c>
      <c r="N142" s="208" t="s">
        <v>35</v>
      </c>
      <c r="O142" s="209">
        <v>0</v>
      </c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1" t="s">
        <v>133</v>
      </c>
      <c r="AT142" s="211" t="s">
        <v>129</v>
      </c>
      <c r="AU142" s="211" t="s">
        <v>78</v>
      </c>
      <c r="AY142" s="14" t="s">
        <v>127</v>
      </c>
      <c r="BE142" s="212">
        <f>IF(N142="základní",J142,0)</f>
        <v>500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78</v>
      </c>
      <c r="BK142" s="212">
        <f>ROUND(I142*H142,2)</f>
        <v>500</v>
      </c>
      <c r="BL142" s="14" t="s">
        <v>133</v>
      </c>
      <c r="BM142" s="211" t="s">
        <v>1390</v>
      </c>
    </row>
    <row r="143" s="2" customFormat="1" ht="16.5" customHeight="1">
      <c r="A143" s="29"/>
      <c r="B143" s="30"/>
      <c r="C143" s="200" t="s">
        <v>433</v>
      </c>
      <c r="D143" s="200" t="s">
        <v>129</v>
      </c>
      <c r="E143" s="201" t="s">
        <v>1391</v>
      </c>
      <c r="F143" s="202" t="s">
        <v>1392</v>
      </c>
      <c r="G143" s="203" t="s">
        <v>138</v>
      </c>
      <c r="H143" s="204">
        <v>1</v>
      </c>
      <c r="I143" s="205">
        <v>1230</v>
      </c>
      <c r="J143" s="205">
        <f>ROUND(I143*H143,2)</f>
        <v>1230</v>
      </c>
      <c r="K143" s="206"/>
      <c r="L143" s="35"/>
      <c r="M143" s="207" t="s">
        <v>1</v>
      </c>
      <c r="N143" s="208" t="s">
        <v>35</v>
      </c>
      <c r="O143" s="209">
        <v>0</v>
      </c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1" t="s">
        <v>133</v>
      </c>
      <c r="AT143" s="211" t="s">
        <v>129</v>
      </c>
      <c r="AU143" s="211" t="s">
        <v>78</v>
      </c>
      <c r="AY143" s="14" t="s">
        <v>127</v>
      </c>
      <c r="BE143" s="212">
        <f>IF(N143="základní",J143,0)</f>
        <v>1230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78</v>
      </c>
      <c r="BK143" s="212">
        <f>ROUND(I143*H143,2)</f>
        <v>1230</v>
      </c>
      <c r="BL143" s="14" t="s">
        <v>133</v>
      </c>
      <c r="BM143" s="211" t="s">
        <v>1393</v>
      </c>
    </row>
    <row r="144" s="2" customFormat="1" ht="16.5" customHeight="1">
      <c r="A144" s="29"/>
      <c r="B144" s="30"/>
      <c r="C144" s="200" t="s">
        <v>437</v>
      </c>
      <c r="D144" s="200" t="s">
        <v>129</v>
      </c>
      <c r="E144" s="201" t="s">
        <v>1394</v>
      </c>
      <c r="F144" s="202" t="s">
        <v>1395</v>
      </c>
      <c r="G144" s="203" t="s">
        <v>138</v>
      </c>
      <c r="H144" s="204">
        <v>1</v>
      </c>
      <c r="I144" s="205">
        <v>313</v>
      </c>
      <c r="J144" s="205">
        <f>ROUND(I144*H144,2)</f>
        <v>313</v>
      </c>
      <c r="K144" s="206"/>
      <c r="L144" s="35"/>
      <c r="M144" s="207" t="s">
        <v>1</v>
      </c>
      <c r="N144" s="208" t="s">
        <v>35</v>
      </c>
      <c r="O144" s="209">
        <v>0</v>
      </c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1" t="s">
        <v>133</v>
      </c>
      <c r="AT144" s="211" t="s">
        <v>129</v>
      </c>
      <c r="AU144" s="211" t="s">
        <v>78</v>
      </c>
      <c r="AY144" s="14" t="s">
        <v>127</v>
      </c>
      <c r="BE144" s="212">
        <f>IF(N144="základní",J144,0)</f>
        <v>313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78</v>
      </c>
      <c r="BK144" s="212">
        <f>ROUND(I144*H144,2)</f>
        <v>313</v>
      </c>
      <c r="BL144" s="14" t="s">
        <v>133</v>
      </c>
      <c r="BM144" s="211" t="s">
        <v>1396</v>
      </c>
    </row>
    <row r="145" s="2" customFormat="1" ht="16.5" customHeight="1">
      <c r="A145" s="29"/>
      <c r="B145" s="30"/>
      <c r="C145" s="200" t="s">
        <v>441</v>
      </c>
      <c r="D145" s="200" t="s">
        <v>129</v>
      </c>
      <c r="E145" s="201" t="s">
        <v>1397</v>
      </c>
      <c r="F145" s="202" t="s">
        <v>1398</v>
      </c>
      <c r="G145" s="203" t="s">
        <v>138</v>
      </c>
      <c r="H145" s="204">
        <v>1</v>
      </c>
      <c r="I145" s="205">
        <v>351</v>
      </c>
      <c r="J145" s="205">
        <f>ROUND(I145*H145,2)</f>
        <v>351</v>
      </c>
      <c r="K145" s="206"/>
      <c r="L145" s="35"/>
      <c r="M145" s="207" t="s">
        <v>1</v>
      </c>
      <c r="N145" s="208" t="s">
        <v>35</v>
      </c>
      <c r="O145" s="209">
        <v>0</v>
      </c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1" t="s">
        <v>133</v>
      </c>
      <c r="AT145" s="211" t="s">
        <v>129</v>
      </c>
      <c r="AU145" s="211" t="s">
        <v>78</v>
      </c>
      <c r="AY145" s="14" t="s">
        <v>127</v>
      </c>
      <c r="BE145" s="212">
        <f>IF(N145="základní",J145,0)</f>
        <v>351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78</v>
      </c>
      <c r="BK145" s="212">
        <f>ROUND(I145*H145,2)</f>
        <v>351</v>
      </c>
      <c r="BL145" s="14" t="s">
        <v>133</v>
      </c>
      <c r="BM145" s="211" t="s">
        <v>1399</v>
      </c>
    </row>
    <row r="146" s="2" customFormat="1" ht="21.75" customHeight="1">
      <c r="A146" s="29"/>
      <c r="B146" s="30"/>
      <c r="C146" s="200" t="s">
        <v>445</v>
      </c>
      <c r="D146" s="200" t="s">
        <v>129</v>
      </c>
      <c r="E146" s="201" t="s">
        <v>1400</v>
      </c>
      <c r="F146" s="202" t="s">
        <v>1401</v>
      </c>
      <c r="G146" s="203" t="s">
        <v>138</v>
      </c>
      <c r="H146" s="204">
        <v>1</v>
      </c>
      <c r="I146" s="205">
        <v>732</v>
      </c>
      <c r="J146" s="205">
        <f>ROUND(I146*H146,2)</f>
        <v>732</v>
      </c>
      <c r="K146" s="206"/>
      <c r="L146" s="35"/>
      <c r="M146" s="207" t="s">
        <v>1</v>
      </c>
      <c r="N146" s="208" t="s">
        <v>35</v>
      </c>
      <c r="O146" s="209">
        <v>0</v>
      </c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1" t="s">
        <v>133</v>
      </c>
      <c r="AT146" s="211" t="s">
        <v>129</v>
      </c>
      <c r="AU146" s="211" t="s">
        <v>78</v>
      </c>
      <c r="AY146" s="14" t="s">
        <v>127</v>
      </c>
      <c r="BE146" s="212">
        <f>IF(N146="základní",J146,0)</f>
        <v>732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78</v>
      </c>
      <c r="BK146" s="212">
        <f>ROUND(I146*H146,2)</f>
        <v>732</v>
      </c>
      <c r="BL146" s="14" t="s">
        <v>133</v>
      </c>
      <c r="BM146" s="211" t="s">
        <v>1402</v>
      </c>
    </row>
    <row r="147" s="2" customFormat="1" ht="16.5" customHeight="1">
      <c r="A147" s="29"/>
      <c r="B147" s="30"/>
      <c r="C147" s="200" t="s">
        <v>449</v>
      </c>
      <c r="D147" s="200" t="s">
        <v>129</v>
      </c>
      <c r="E147" s="201" t="s">
        <v>1403</v>
      </c>
      <c r="F147" s="202" t="s">
        <v>1404</v>
      </c>
      <c r="G147" s="203" t="s">
        <v>138</v>
      </c>
      <c r="H147" s="204">
        <v>1</v>
      </c>
      <c r="I147" s="205">
        <v>545</v>
      </c>
      <c r="J147" s="205">
        <f>ROUND(I147*H147,2)</f>
        <v>545</v>
      </c>
      <c r="K147" s="206"/>
      <c r="L147" s="35"/>
      <c r="M147" s="207" t="s">
        <v>1</v>
      </c>
      <c r="N147" s="208" t="s">
        <v>35</v>
      </c>
      <c r="O147" s="209">
        <v>0</v>
      </c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1" t="s">
        <v>133</v>
      </c>
      <c r="AT147" s="211" t="s">
        <v>129</v>
      </c>
      <c r="AU147" s="211" t="s">
        <v>78</v>
      </c>
      <c r="AY147" s="14" t="s">
        <v>127</v>
      </c>
      <c r="BE147" s="212">
        <f>IF(N147="základní",J147,0)</f>
        <v>545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78</v>
      </c>
      <c r="BK147" s="212">
        <f>ROUND(I147*H147,2)</f>
        <v>545</v>
      </c>
      <c r="BL147" s="14" t="s">
        <v>133</v>
      </c>
      <c r="BM147" s="211" t="s">
        <v>1405</v>
      </c>
    </row>
    <row r="148" s="2" customFormat="1" ht="16.5" customHeight="1">
      <c r="A148" s="29"/>
      <c r="B148" s="30"/>
      <c r="C148" s="200" t="s">
        <v>221</v>
      </c>
      <c r="D148" s="200" t="s">
        <v>129</v>
      </c>
      <c r="E148" s="201" t="s">
        <v>1406</v>
      </c>
      <c r="F148" s="202" t="s">
        <v>1407</v>
      </c>
      <c r="G148" s="203" t="s">
        <v>138</v>
      </c>
      <c r="H148" s="204">
        <v>1</v>
      </c>
      <c r="I148" s="205">
        <v>222</v>
      </c>
      <c r="J148" s="205">
        <f>ROUND(I148*H148,2)</f>
        <v>222</v>
      </c>
      <c r="K148" s="206"/>
      <c r="L148" s="35"/>
      <c r="M148" s="207" t="s">
        <v>1</v>
      </c>
      <c r="N148" s="208" t="s">
        <v>35</v>
      </c>
      <c r="O148" s="209">
        <v>0</v>
      </c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1" t="s">
        <v>133</v>
      </c>
      <c r="AT148" s="211" t="s">
        <v>129</v>
      </c>
      <c r="AU148" s="211" t="s">
        <v>78</v>
      </c>
      <c r="AY148" s="14" t="s">
        <v>127</v>
      </c>
      <c r="BE148" s="212">
        <f>IF(N148="základní",J148,0)</f>
        <v>222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78</v>
      </c>
      <c r="BK148" s="212">
        <f>ROUND(I148*H148,2)</f>
        <v>222</v>
      </c>
      <c r="BL148" s="14" t="s">
        <v>133</v>
      </c>
      <c r="BM148" s="211" t="s">
        <v>1408</v>
      </c>
    </row>
    <row r="149" s="2" customFormat="1" ht="16.5" customHeight="1">
      <c r="A149" s="29"/>
      <c r="B149" s="30"/>
      <c r="C149" s="200" t="s">
        <v>456</v>
      </c>
      <c r="D149" s="200" t="s">
        <v>129</v>
      </c>
      <c r="E149" s="201" t="s">
        <v>1409</v>
      </c>
      <c r="F149" s="202" t="s">
        <v>1410</v>
      </c>
      <c r="G149" s="203" t="s">
        <v>138</v>
      </c>
      <c r="H149" s="204">
        <v>1</v>
      </c>
      <c r="I149" s="205">
        <v>201</v>
      </c>
      <c r="J149" s="205">
        <f>ROUND(I149*H149,2)</f>
        <v>201</v>
      </c>
      <c r="K149" s="206"/>
      <c r="L149" s="35"/>
      <c r="M149" s="207" t="s">
        <v>1</v>
      </c>
      <c r="N149" s="208" t="s">
        <v>35</v>
      </c>
      <c r="O149" s="209">
        <v>0</v>
      </c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1" t="s">
        <v>133</v>
      </c>
      <c r="AT149" s="211" t="s">
        <v>129</v>
      </c>
      <c r="AU149" s="211" t="s">
        <v>78</v>
      </c>
      <c r="AY149" s="14" t="s">
        <v>127</v>
      </c>
      <c r="BE149" s="212">
        <f>IF(N149="základní",J149,0)</f>
        <v>201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78</v>
      </c>
      <c r="BK149" s="212">
        <f>ROUND(I149*H149,2)</f>
        <v>201</v>
      </c>
      <c r="BL149" s="14" t="s">
        <v>133</v>
      </c>
      <c r="BM149" s="211" t="s">
        <v>1411</v>
      </c>
    </row>
    <row r="150" s="2" customFormat="1" ht="16.5" customHeight="1">
      <c r="A150" s="29"/>
      <c r="B150" s="30"/>
      <c r="C150" s="200" t="s">
        <v>460</v>
      </c>
      <c r="D150" s="200" t="s">
        <v>129</v>
      </c>
      <c r="E150" s="201" t="s">
        <v>1412</v>
      </c>
      <c r="F150" s="202" t="s">
        <v>1413</v>
      </c>
      <c r="G150" s="203" t="s">
        <v>138</v>
      </c>
      <c r="H150" s="204">
        <v>1</v>
      </c>
      <c r="I150" s="205">
        <v>535</v>
      </c>
      <c r="J150" s="205">
        <f>ROUND(I150*H150,2)</f>
        <v>535</v>
      </c>
      <c r="K150" s="206"/>
      <c r="L150" s="35"/>
      <c r="M150" s="207" t="s">
        <v>1</v>
      </c>
      <c r="N150" s="208" t="s">
        <v>35</v>
      </c>
      <c r="O150" s="209">
        <v>0</v>
      </c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1" t="s">
        <v>133</v>
      </c>
      <c r="AT150" s="211" t="s">
        <v>129</v>
      </c>
      <c r="AU150" s="211" t="s">
        <v>78</v>
      </c>
      <c r="AY150" s="14" t="s">
        <v>127</v>
      </c>
      <c r="BE150" s="212">
        <f>IF(N150="základní",J150,0)</f>
        <v>535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78</v>
      </c>
      <c r="BK150" s="212">
        <f>ROUND(I150*H150,2)</f>
        <v>535</v>
      </c>
      <c r="BL150" s="14" t="s">
        <v>133</v>
      </c>
      <c r="BM150" s="211" t="s">
        <v>1414</v>
      </c>
    </row>
    <row r="151" s="2" customFormat="1" ht="16.5" customHeight="1">
      <c r="A151" s="29"/>
      <c r="B151" s="30"/>
      <c r="C151" s="200" t="s">
        <v>464</v>
      </c>
      <c r="D151" s="200" t="s">
        <v>129</v>
      </c>
      <c r="E151" s="201" t="s">
        <v>1415</v>
      </c>
      <c r="F151" s="202" t="s">
        <v>1416</v>
      </c>
      <c r="G151" s="203" t="s">
        <v>138</v>
      </c>
      <c r="H151" s="204">
        <v>1</v>
      </c>
      <c r="I151" s="205">
        <v>1780</v>
      </c>
      <c r="J151" s="205">
        <f>ROUND(I151*H151,2)</f>
        <v>1780</v>
      </c>
      <c r="K151" s="206"/>
      <c r="L151" s="35"/>
      <c r="M151" s="207" t="s">
        <v>1</v>
      </c>
      <c r="N151" s="208" t="s">
        <v>35</v>
      </c>
      <c r="O151" s="209">
        <v>0</v>
      </c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1" t="s">
        <v>133</v>
      </c>
      <c r="AT151" s="211" t="s">
        <v>129</v>
      </c>
      <c r="AU151" s="211" t="s">
        <v>78</v>
      </c>
      <c r="AY151" s="14" t="s">
        <v>127</v>
      </c>
      <c r="BE151" s="212">
        <f>IF(N151="základní",J151,0)</f>
        <v>1780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78</v>
      </c>
      <c r="BK151" s="212">
        <f>ROUND(I151*H151,2)</f>
        <v>1780</v>
      </c>
      <c r="BL151" s="14" t="s">
        <v>133</v>
      </c>
      <c r="BM151" s="211" t="s">
        <v>1417</v>
      </c>
    </row>
    <row r="152" s="2" customFormat="1" ht="16.5" customHeight="1">
      <c r="A152" s="29"/>
      <c r="B152" s="30"/>
      <c r="C152" s="200" t="s">
        <v>468</v>
      </c>
      <c r="D152" s="200" t="s">
        <v>129</v>
      </c>
      <c r="E152" s="201" t="s">
        <v>1418</v>
      </c>
      <c r="F152" s="202" t="s">
        <v>1419</v>
      </c>
      <c r="G152" s="203" t="s">
        <v>138</v>
      </c>
      <c r="H152" s="204">
        <v>1</v>
      </c>
      <c r="I152" s="205">
        <v>62</v>
      </c>
      <c r="J152" s="205">
        <f>ROUND(I152*H152,2)</f>
        <v>62</v>
      </c>
      <c r="K152" s="206"/>
      <c r="L152" s="35"/>
      <c r="M152" s="207" t="s">
        <v>1</v>
      </c>
      <c r="N152" s="208" t="s">
        <v>35</v>
      </c>
      <c r="O152" s="209">
        <v>0</v>
      </c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1" t="s">
        <v>133</v>
      </c>
      <c r="AT152" s="211" t="s">
        <v>129</v>
      </c>
      <c r="AU152" s="211" t="s">
        <v>78</v>
      </c>
      <c r="AY152" s="14" t="s">
        <v>127</v>
      </c>
      <c r="BE152" s="212">
        <f>IF(N152="základní",J152,0)</f>
        <v>62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78</v>
      </c>
      <c r="BK152" s="212">
        <f>ROUND(I152*H152,2)</f>
        <v>62</v>
      </c>
      <c r="BL152" s="14" t="s">
        <v>133</v>
      </c>
      <c r="BM152" s="211" t="s">
        <v>1420</v>
      </c>
    </row>
    <row r="153" s="2" customFormat="1" ht="16.5" customHeight="1">
      <c r="A153" s="29"/>
      <c r="B153" s="30"/>
      <c r="C153" s="200" t="s">
        <v>472</v>
      </c>
      <c r="D153" s="200" t="s">
        <v>129</v>
      </c>
      <c r="E153" s="201" t="s">
        <v>1421</v>
      </c>
      <c r="F153" s="202" t="s">
        <v>1422</v>
      </c>
      <c r="G153" s="203" t="s">
        <v>138</v>
      </c>
      <c r="H153" s="204">
        <v>1</v>
      </c>
      <c r="I153" s="205">
        <v>62</v>
      </c>
      <c r="J153" s="205">
        <f>ROUND(I153*H153,2)</f>
        <v>62</v>
      </c>
      <c r="K153" s="206"/>
      <c r="L153" s="35"/>
      <c r="M153" s="207" t="s">
        <v>1</v>
      </c>
      <c r="N153" s="208" t="s">
        <v>35</v>
      </c>
      <c r="O153" s="209">
        <v>0</v>
      </c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1" t="s">
        <v>133</v>
      </c>
      <c r="AT153" s="211" t="s">
        <v>129</v>
      </c>
      <c r="AU153" s="211" t="s">
        <v>78</v>
      </c>
      <c r="AY153" s="14" t="s">
        <v>127</v>
      </c>
      <c r="BE153" s="212">
        <f>IF(N153="základní",J153,0)</f>
        <v>62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78</v>
      </c>
      <c r="BK153" s="212">
        <f>ROUND(I153*H153,2)</f>
        <v>62</v>
      </c>
      <c r="BL153" s="14" t="s">
        <v>133</v>
      </c>
      <c r="BM153" s="211" t="s">
        <v>1423</v>
      </c>
    </row>
    <row r="154" s="2" customFormat="1" ht="16.5" customHeight="1">
      <c r="A154" s="29"/>
      <c r="B154" s="30"/>
      <c r="C154" s="200" t="s">
        <v>476</v>
      </c>
      <c r="D154" s="200" t="s">
        <v>129</v>
      </c>
      <c r="E154" s="201" t="s">
        <v>1424</v>
      </c>
      <c r="F154" s="202" t="s">
        <v>1425</v>
      </c>
      <c r="G154" s="203" t="s">
        <v>138</v>
      </c>
      <c r="H154" s="204">
        <v>1</v>
      </c>
      <c r="I154" s="205">
        <v>28.100000000000001</v>
      </c>
      <c r="J154" s="205">
        <f>ROUND(I154*H154,2)</f>
        <v>28.100000000000001</v>
      </c>
      <c r="K154" s="206"/>
      <c r="L154" s="35"/>
      <c r="M154" s="207" t="s">
        <v>1</v>
      </c>
      <c r="N154" s="208" t="s">
        <v>35</v>
      </c>
      <c r="O154" s="209">
        <v>0</v>
      </c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1" t="s">
        <v>133</v>
      </c>
      <c r="AT154" s="211" t="s">
        <v>129</v>
      </c>
      <c r="AU154" s="211" t="s">
        <v>78</v>
      </c>
      <c r="AY154" s="14" t="s">
        <v>127</v>
      </c>
      <c r="BE154" s="212">
        <f>IF(N154="základní",J154,0)</f>
        <v>28.100000000000001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78</v>
      </c>
      <c r="BK154" s="212">
        <f>ROUND(I154*H154,2)</f>
        <v>28.100000000000001</v>
      </c>
      <c r="BL154" s="14" t="s">
        <v>133</v>
      </c>
      <c r="BM154" s="211" t="s">
        <v>1426</v>
      </c>
    </row>
    <row r="155" s="2" customFormat="1" ht="16.5" customHeight="1">
      <c r="A155" s="29"/>
      <c r="B155" s="30"/>
      <c r="C155" s="200" t="s">
        <v>480</v>
      </c>
      <c r="D155" s="200" t="s">
        <v>129</v>
      </c>
      <c r="E155" s="201" t="s">
        <v>1427</v>
      </c>
      <c r="F155" s="202" t="s">
        <v>1428</v>
      </c>
      <c r="G155" s="203" t="s">
        <v>138</v>
      </c>
      <c r="H155" s="204">
        <v>1</v>
      </c>
      <c r="I155" s="205">
        <v>355</v>
      </c>
      <c r="J155" s="205">
        <f>ROUND(I155*H155,2)</f>
        <v>355</v>
      </c>
      <c r="K155" s="206"/>
      <c r="L155" s="35"/>
      <c r="M155" s="207" t="s">
        <v>1</v>
      </c>
      <c r="N155" s="208" t="s">
        <v>35</v>
      </c>
      <c r="O155" s="209">
        <v>0</v>
      </c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1" t="s">
        <v>133</v>
      </c>
      <c r="AT155" s="211" t="s">
        <v>129</v>
      </c>
      <c r="AU155" s="211" t="s">
        <v>78</v>
      </c>
      <c r="AY155" s="14" t="s">
        <v>127</v>
      </c>
      <c r="BE155" s="212">
        <f>IF(N155="základní",J155,0)</f>
        <v>355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78</v>
      </c>
      <c r="BK155" s="212">
        <f>ROUND(I155*H155,2)</f>
        <v>355</v>
      </c>
      <c r="BL155" s="14" t="s">
        <v>133</v>
      </c>
      <c r="BM155" s="211" t="s">
        <v>1429</v>
      </c>
    </row>
    <row r="156" s="2" customFormat="1" ht="16.5" customHeight="1">
      <c r="A156" s="29"/>
      <c r="B156" s="30"/>
      <c r="C156" s="200" t="s">
        <v>484</v>
      </c>
      <c r="D156" s="200" t="s">
        <v>129</v>
      </c>
      <c r="E156" s="201" t="s">
        <v>1430</v>
      </c>
      <c r="F156" s="202" t="s">
        <v>1431</v>
      </c>
      <c r="G156" s="203" t="s">
        <v>138</v>
      </c>
      <c r="H156" s="204">
        <v>1</v>
      </c>
      <c r="I156" s="205">
        <v>1100</v>
      </c>
      <c r="J156" s="205">
        <f>ROUND(I156*H156,2)</f>
        <v>1100</v>
      </c>
      <c r="K156" s="206"/>
      <c r="L156" s="35"/>
      <c r="M156" s="207" t="s">
        <v>1</v>
      </c>
      <c r="N156" s="208" t="s">
        <v>35</v>
      </c>
      <c r="O156" s="209">
        <v>0</v>
      </c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1" t="s">
        <v>133</v>
      </c>
      <c r="AT156" s="211" t="s">
        <v>129</v>
      </c>
      <c r="AU156" s="211" t="s">
        <v>78</v>
      </c>
      <c r="AY156" s="14" t="s">
        <v>127</v>
      </c>
      <c r="BE156" s="212">
        <f>IF(N156="základní",J156,0)</f>
        <v>1100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78</v>
      </c>
      <c r="BK156" s="212">
        <f>ROUND(I156*H156,2)</f>
        <v>1100</v>
      </c>
      <c r="BL156" s="14" t="s">
        <v>133</v>
      </c>
      <c r="BM156" s="211" t="s">
        <v>1432</v>
      </c>
    </row>
    <row r="157" s="2" customFormat="1" ht="16.5" customHeight="1">
      <c r="A157" s="29"/>
      <c r="B157" s="30"/>
      <c r="C157" s="200" t="s">
        <v>488</v>
      </c>
      <c r="D157" s="200" t="s">
        <v>129</v>
      </c>
      <c r="E157" s="201" t="s">
        <v>1433</v>
      </c>
      <c r="F157" s="202" t="s">
        <v>1434</v>
      </c>
      <c r="G157" s="203" t="s">
        <v>138</v>
      </c>
      <c r="H157" s="204">
        <v>1</v>
      </c>
      <c r="I157" s="205">
        <v>338</v>
      </c>
      <c r="J157" s="205">
        <f>ROUND(I157*H157,2)</f>
        <v>338</v>
      </c>
      <c r="K157" s="206"/>
      <c r="L157" s="35"/>
      <c r="M157" s="207" t="s">
        <v>1</v>
      </c>
      <c r="N157" s="208" t="s">
        <v>35</v>
      </c>
      <c r="O157" s="209">
        <v>0</v>
      </c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1" t="s">
        <v>133</v>
      </c>
      <c r="AT157" s="211" t="s">
        <v>129</v>
      </c>
      <c r="AU157" s="211" t="s">
        <v>78</v>
      </c>
      <c r="AY157" s="14" t="s">
        <v>127</v>
      </c>
      <c r="BE157" s="212">
        <f>IF(N157="základní",J157,0)</f>
        <v>338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78</v>
      </c>
      <c r="BK157" s="212">
        <f>ROUND(I157*H157,2)</f>
        <v>338</v>
      </c>
      <c r="BL157" s="14" t="s">
        <v>133</v>
      </c>
      <c r="BM157" s="211" t="s">
        <v>1435</v>
      </c>
    </row>
    <row r="158" s="2" customFormat="1" ht="24.15" customHeight="1">
      <c r="A158" s="29"/>
      <c r="B158" s="30"/>
      <c r="C158" s="200" t="s">
        <v>492</v>
      </c>
      <c r="D158" s="200" t="s">
        <v>129</v>
      </c>
      <c r="E158" s="201" t="s">
        <v>1436</v>
      </c>
      <c r="F158" s="202" t="s">
        <v>1437</v>
      </c>
      <c r="G158" s="203" t="s">
        <v>138</v>
      </c>
      <c r="H158" s="204">
        <v>1</v>
      </c>
      <c r="I158" s="205">
        <v>511</v>
      </c>
      <c r="J158" s="205">
        <f>ROUND(I158*H158,2)</f>
        <v>511</v>
      </c>
      <c r="K158" s="206"/>
      <c r="L158" s="35"/>
      <c r="M158" s="207" t="s">
        <v>1</v>
      </c>
      <c r="N158" s="208" t="s">
        <v>35</v>
      </c>
      <c r="O158" s="209">
        <v>0</v>
      </c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1" t="s">
        <v>133</v>
      </c>
      <c r="AT158" s="211" t="s">
        <v>129</v>
      </c>
      <c r="AU158" s="211" t="s">
        <v>78</v>
      </c>
      <c r="AY158" s="14" t="s">
        <v>127</v>
      </c>
      <c r="BE158" s="212">
        <f>IF(N158="základní",J158,0)</f>
        <v>511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78</v>
      </c>
      <c r="BK158" s="212">
        <f>ROUND(I158*H158,2)</f>
        <v>511</v>
      </c>
      <c r="BL158" s="14" t="s">
        <v>133</v>
      </c>
      <c r="BM158" s="211" t="s">
        <v>1438</v>
      </c>
    </row>
    <row r="159" s="2" customFormat="1" ht="16.5" customHeight="1">
      <c r="A159" s="29"/>
      <c r="B159" s="30"/>
      <c r="C159" s="200" t="s">
        <v>496</v>
      </c>
      <c r="D159" s="200" t="s">
        <v>129</v>
      </c>
      <c r="E159" s="201" t="s">
        <v>1439</v>
      </c>
      <c r="F159" s="202" t="s">
        <v>1440</v>
      </c>
      <c r="G159" s="203" t="s">
        <v>138</v>
      </c>
      <c r="H159" s="204">
        <v>1</v>
      </c>
      <c r="I159" s="205">
        <v>382</v>
      </c>
      <c r="J159" s="205">
        <f>ROUND(I159*H159,2)</f>
        <v>382</v>
      </c>
      <c r="K159" s="206"/>
      <c r="L159" s="35"/>
      <c r="M159" s="207" t="s">
        <v>1</v>
      </c>
      <c r="N159" s="208" t="s">
        <v>35</v>
      </c>
      <c r="O159" s="209">
        <v>0</v>
      </c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1" t="s">
        <v>133</v>
      </c>
      <c r="AT159" s="211" t="s">
        <v>129</v>
      </c>
      <c r="AU159" s="211" t="s">
        <v>78</v>
      </c>
      <c r="AY159" s="14" t="s">
        <v>127</v>
      </c>
      <c r="BE159" s="212">
        <f>IF(N159="základní",J159,0)</f>
        <v>382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78</v>
      </c>
      <c r="BK159" s="212">
        <f>ROUND(I159*H159,2)</f>
        <v>382</v>
      </c>
      <c r="BL159" s="14" t="s">
        <v>133</v>
      </c>
      <c r="BM159" s="211" t="s">
        <v>1441</v>
      </c>
    </row>
    <row r="160" s="2" customFormat="1" ht="16.5" customHeight="1">
      <c r="A160" s="29"/>
      <c r="B160" s="30"/>
      <c r="C160" s="200" t="s">
        <v>500</v>
      </c>
      <c r="D160" s="200" t="s">
        <v>129</v>
      </c>
      <c r="E160" s="201" t="s">
        <v>1442</v>
      </c>
      <c r="F160" s="202" t="s">
        <v>1443</v>
      </c>
      <c r="G160" s="203" t="s">
        <v>138</v>
      </c>
      <c r="H160" s="204">
        <v>1</v>
      </c>
      <c r="I160" s="205">
        <v>155</v>
      </c>
      <c r="J160" s="205">
        <f>ROUND(I160*H160,2)</f>
        <v>155</v>
      </c>
      <c r="K160" s="206"/>
      <c r="L160" s="35"/>
      <c r="M160" s="207" t="s">
        <v>1</v>
      </c>
      <c r="N160" s="208" t="s">
        <v>35</v>
      </c>
      <c r="O160" s="209">
        <v>0</v>
      </c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1" t="s">
        <v>133</v>
      </c>
      <c r="AT160" s="211" t="s">
        <v>129</v>
      </c>
      <c r="AU160" s="211" t="s">
        <v>78</v>
      </c>
      <c r="AY160" s="14" t="s">
        <v>127</v>
      </c>
      <c r="BE160" s="212">
        <f>IF(N160="základní",J160,0)</f>
        <v>155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78</v>
      </c>
      <c r="BK160" s="212">
        <f>ROUND(I160*H160,2)</f>
        <v>155</v>
      </c>
      <c r="BL160" s="14" t="s">
        <v>133</v>
      </c>
      <c r="BM160" s="211" t="s">
        <v>1444</v>
      </c>
    </row>
    <row r="161" s="2" customFormat="1" ht="16.5" customHeight="1">
      <c r="A161" s="29"/>
      <c r="B161" s="30"/>
      <c r="C161" s="200" t="s">
        <v>504</v>
      </c>
      <c r="D161" s="200" t="s">
        <v>129</v>
      </c>
      <c r="E161" s="201" t="s">
        <v>1445</v>
      </c>
      <c r="F161" s="202" t="s">
        <v>1446</v>
      </c>
      <c r="G161" s="203" t="s">
        <v>138</v>
      </c>
      <c r="H161" s="204">
        <v>1</v>
      </c>
      <c r="I161" s="205">
        <v>140</v>
      </c>
      <c r="J161" s="205">
        <f>ROUND(I161*H161,2)</f>
        <v>140</v>
      </c>
      <c r="K161" s="206"/>
      <c r="L161" s="35"/>
      <c r="M161" s="207" t="s">
        <v>1</v>
      </c>
      <c r="N161" s="208" t="s">
        <v>35</v>
      </c>
      <c r="O161" s="209">
        <v>0</v>
      </c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1" t="s">
        <v>133</v>
      </c>
      <c r="AT161" s="211" t="s">
        <v>129</v>
      </c>
      <c r="AU161" s="211" t="s">
        <v>78</v>
      </c>
      <c r="AY161" s="14" t="s">
        <v>127</v>
      </c>
      <c r="BE161" s="212">
        <f>IF(N161="základní",J161,0)</f>
        <v>140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78</v>
      </c>
      <c r="BK161" s="212">
        <f>ROUND(I161*H161,2)</f>
        <v>140</v>
      </c>
      <c r="BL161" s="14" t="s">
        <v>133</v>
      </c>
      <c r="BM161" s="211" t="s">
        <v>1447</v>
      </c>
    </row>
    <row r="162" s="2" customFormat="1" ht="16.5" customHeight="1">
      <c r="A162" s="29"/>
      <c r="B162" s="30"/>
      <c r="C162" s="200" t="s">
        <v>508</v>
      </c>
      <c r="D162" s="200" t="s">
        <v>129</v>
      </c>
      <c r="E162" s="201" t="s">
        <v>1448</v>
      </c>
      <c r="F162" s="202" t="s">
        <v>1449</v>
      </c>
      <c r="G162" s="203" t="s">
        <v>138</v>
      </c>
      <c r="H162" s="204">
        <v>1</v>
      </c>
      <c r="I162" s="205">
        <v>374</v>
      </c>
      <c r="J162" s="205">
        <f>ROUND(I162*H162,2)</f>
        <v>374</v>
      </c>
      <c r="K162" s="206"/>
      <c r="L162" s="35"/>
      <c r="M162" s="207" t="s">
        <v>1</v>
      </c>
      <c r="N162" s="208" t="s">
        <v>35</v>
      </c>
      <c r="O162" s="209">
        <v>0</v>
      </c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1" t="s">
        <v>133</v>
      </c>
      <c r="AT162" s="211" t="s">
        <v>129</v>
      </c>
      <c r="AU162" s="211" t="s">
        <v>78</v>
      </c>
      <c r="AY162" s="14" t="s">
        <v>127</v>
      </c>
      <c r="BE162" s="212">
        <f>IF(N162="základní",J162,0)</f>
        <v>374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4" t="s">
        <v>78</v>
      </c>
      <c r="BK162" s="212">
        <f>ROUND(I162*H162,2)</f>
        <v>374</v>
      </c>
      <c r="BL162" s="14" t="s">
        <v>133</v>
      </c>
      <c r="BM162" s="211" t="s">
        <v>1450</v>
      </c>
    </row>
    <row r="163" s="2" customFormat="1" ht="16.5" customHeight="1">
      <c r="A163" s="29"/>
      <c r="B163" s="30"/>
      <c r="C163" s="200" t="s">
        <v>512</v>
      </c>
      <c r="D163" s="200" t="s">
        <v>129</v>
      </c>
      <c r="E163" s="201" t="s">
        <v>1451</v>
      </c>
      <c r="F163" s="202" t="s">
        <v>1452</v>
      </c>
      <c r="G163" s="203" t="s">
        <v>138</v>
      </c>
      <c r="H163" s="204">
        <v>1</v>
      </c>
      <c r="I163" s="205">
        <v>1240</v>
      </c>
      <c r="J163" s="205">
        <f>ROUND(I163*H163,2)</f>
        <v>1240</v>
      </c>
      <c r="K163" s="206"/>
      <c r="L163" s="35"/>
      <c r="M163" s="207" t="s">
        <v>1</v>
      </c>
      <c r="N163" s="208" t="s">
        <v>35</v>
      </c>
      <c r="O163" s="209">
        <v>0</v>
      </c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1" t="s">
        <v>133</v>
      </c>
      <c r="AT163" s="211" t="s">
        <v>129</v>
      </c>
      <c r="AU163" s="211" t="s">
        <v>78</v>
      </c>
      <c r="AY163" s="14" t="s">
        <v>127</v>
      </c>
      <c r="BE163" s="212">
        <f>IF(N163="základní",J163,0)</f>
        <v>1240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78</v>
      </c>
      <c r="BK163" s="212">
        <f>ROUND(I163*H163,2)</f>
        <v>1240</v>
      </c>
      <c r="BL163" s="14" t="s">
        <v>133</v>
      </c>
      <c r="BM163" s="211" t="s">
        <v>1453</v>
      </c>
    </row>
    <row r="164" s="2" customFormat="1" ht="16.5" customHeight="1">
      <c r="A164" s="29"/>
      <c r="B164" s="30"/>
      <c r="C164" s="200" t="s">
        <v>516</v>
      </c>
      <c r="D164" s="200" t="s">
        <v>129</v>
      </c>
      <c r="E164" s="201" t="s">
        <v>1454</v>
      </c>
      <c r="F164" s="202" t="s">
        <v>1455</v>
      </c>
      <c r="G164" s="203" t="s">
        <v>138</v>
      </c>
      <c r="H164" s="204">
        <v>1</v>
      </c>
      <c r="I164" s="205">
        <v>43.600000000000001</v>
      </c>
      <c r="J164" s="205">
        <f>ROUND(I164*H164,2)</f>
        <v>43.600000000000001</v>
      </c>
      <c r="K164" s="206"/>
      <c r="L164" s="35"/>
      <c r="M164" s="207" t="s">
        <v>1</v>
      </c>
      <c r="N164" s="208" t="s">
        <v>35</v>
      </c>
      <c r="O164" s="209">
        <v>0</v>
      </c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1" t="s">
        <v>133</v>
      </c>
      <c r="AT164" s="211" t="s">
        <v>129</v>
      </c>
      <c r="AU164" s="211" t="s">
        <v>78</v>
      </c>
      <c r="AY164" s="14" t="s">
        <v>127</v>
      </c>
      <c r="BE164" s="212">
        <f>IF(N164="základní",J164,0)</f>
        <v>43.600000000000001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78</v>
      </c>
      <c r="BK164" s="212">
        <f>ROUND(I164*H164,2)</f>
        <v>43.600000000000001</v>
      </c>
      <c r="BL164" s="14" t="s">
        <v>133</v>
      </c>
      <c r="BM164" s="211" t="s">
        <v>1456</v>
      </c>
    </row>
    <row r="165" s="2" customFormat="1" ht="16.5" customHeight="1">
      <c r="A165" s="29"/>
      <c r="B165" s="30"/>
      <c r="C165" s="200" t="s">
        <v>520</v>
      </c>
      <c r="D165" s="200" t="s">
        <v>129</v>
      </c>
      <c r="E165" s="201" t="s">
        <v>1457</v>
      </c>
      <c r="F165" s="202" t="s">
        <v>1458</v>
      </c>
      <c r="G165" s="203" t="s">
        <v>138</v>
      </c>
      <c r="H165" s="204">
        <v>1</v>
      </c>
      <c r="I165" s="205">
        <v>43.600000000000001</v>
      </c>
      <c r="J165" s="205">
        <f>ROUND(I165*H165,2)</f>
        <v>43.600000000000001</v>
      </c>
      <c r="K165" s="206"/>
      <c r="L165" s="35"/>
      <c r="M165" s="207" t="s">
        <v>1</v>
      </c>
      <c r="N165" s="208" t="s">
        <v>35</v>
      </c>
      <c r="O165" s="209">
        <v>0</v>
      </c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1" t="s">
        <v>133</v>
      </c>
      <c r="AT165" s="211" t="s">
        <v>129</v>
      </c>
      <c r="AU165" s="211" t="s">
        <v>78</v>
      </c>
      <c r="AY165" s="14" t="s">
        <v>127</v>
      </c>
      <c r="BE165" s="212">
        <f>IF(N165="základní",J165,0)</f>
        <v>43.600000000000001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78</v>
      </c>
      <c r="BK165" s="212">
        <f>ROUND(I165*H165,2)</f>
        <v>43.600000000000001</v>
      </c>
      <c r="BL165" s="14" t="s">
        <v>133</v>
      </c>
      <c r="BM165" s="211" t="s">
        <v>1459</v>
      </c>
    </row>
    <row r="166" s="2" customFormat="1" ht="16.5" customHeight="1">
      <c r="A166" s="29"/>
      <c r="B166" s="30"/>
      <c r="C166" s="200" t="s">
        <v>524</v>
      </c>
      <c r="D166" s="200" t="s">
        <v>129</v>
      </c>
      <c r="E166" s="201" t="s">
        <v>1460</v>
      </c>
      <c r="F166" s="202" t="s">
        <v>1461</v>
      </c>
      <c r="G166" s="203" t="s">
        <v>138</v>
      </c>
      <c r="H166" s="204">
        <v>1</v>
      </c>
      <c r="I166" s="205">
        <v>19.300000000000001</v>
      </c>
      <c r="J166" s="205">
        <f>ROUND(I166*H166,2)</f>
        <v>19.300000000000001</v>
      </c>
      <c r="K166" s="206"/>
      <c r="L166" s="35"/>
      <c r="M166" s="207" t="s">
        <v>1</v>
      </c>
      <c r="N166" s="208" t="s">
        <v>35</v>
      </c>
      <c r="O166" s="209">
        <v>0</v>
      </c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1" t="s">
        <v>133</v>
      </c>
      <c r="AT166" s="211" t="s">
        <v>129</v>
      </c>
      <c r="AU166" s="211" t="s">
        <v>78</v>
      </c>
      <c r="AY166" s="14" t="s">
        <v>127</v>
      </c>
      <c r="BE166" s="212">
        <f>IF(N166="základní",J166,0)</f>
        <v>19.300000000000001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4" t="s">
        <v>78</v>
      </c>
      <c r="BK166" s="212">
        <f>ROUND(I166*H166,2)</f>
        <v>19.300000000000001</v>
      </c>
      <c r="BL166" s="14" t="s">
        <v>133</v>
      </c>
      <c r="BM166" s="211" t="s">
        <v>1462</v>
      </c>
    </row>
    <row r="167" s="2" customFormat="1" ht="16.5" customHeight="1">
      <c r="A167" s="29"/>
      <c r="B167" s="30"/>
      <c r="C167" s="200" t="s">
        <v>528</v>
      </c>
      <c r="D167" s="200" t="s">
        <v>129</v>
      </c>
      <c r="E167" s="201" t="s">
        <v>1463</v>
      </c>
      <c r="F167" s="202" t="s">
        <v>1464</v>
      </c>
      <c r="G167" s="203" t="s">
        <v>138</v>
      </c>
      <c r="H167" s="204">
        <v>1</v>
      </c>
      <c r="I167" s="205">
        <v>249</v>
      </c>
      <c r="J167" s="205">
        <f>ROUND(I167*H167,2)</f>
        <v>249</v>
      </c>
      <c r="K167" s="206"/>
      <c r="L167" s="35"/>
      <c r="M167" s="207" t="s">
        <v>1</v>
      </c>
      <c r="N167" s="208" t="s">
        <v>35</v>
      </c>
      <c r="O167" s="209">
        <v>0</v>
      </c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1" t="s">
        <v>133</v>
      </c>
      <c r="AT167" s="211" t="s">
        <v>129</v>
      </c>
      <c r="AU167" s="211" t="s">
        <v>78</v>
      </c>
      <c r="AY167" s="14" t="s">
        <v>127</v>
      </c>
      <c r="BE167" s="212">
        <f>IF(N167="základní",J167,0)</f>
        <v>249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4" t="s">
        <v>78</v>
      </c>
      <c r="BK167" s="212">
        <f>ROUND(I167*H167,2)</f>
        <v>249</v>
      </c>
      <c r="BL167" s="14" t="s">
        <v>133</v>
      </c>
      <c r="BM167" s="211" t="s">
        <v>1465</v>
      </c>
    </row>
    <row r="168" s="2" customFormat="1" ht="16.5" customHeight="1">
      <c r="A168" s="29"/>
      <c r="B168" s="30"/>
      <c r="C168" s="200" t="s">
        <v>532</v>
      </c>
      <c r="D168" s="200" t="s">
        <v>129</v>
      </c>
      <c r="E168" s="201" t="s">
        <v>1466</v>
      </c>
      <c r="F168" s="202" t="s">
        <v>1467</v>
      </c>
      <c r="G168" s="203" t="s">
        <v>138</v>
      </c>
      <c r="H168" s="204">
        <v>1</v>
      </c>
      <c r="I168" s="205">
        <v>768</v>
      </c>
      <c r="J168" s="205">
        <f>ROUND(I168*H168,2)</f>
        <v>768</v>
      </c>
      <c r="K168" s="206"/>
      <c r="L168" s="35"/>
      <c r="M168" s="207" t="s">
        <v>1</v>
      </c>
      <c r="N168" s="208" t="s">
        <v>35</v>
      </c>
      <c r="O168" s="209">
        <v>0</v>
      </c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1" t="s">
        <v>133</v>
      </c>
      <c r="AT168" s="211" t="s">
        <v>129</v>
      </c>
      <c r="AU168" s="211" t="s">
        <v>78</v>
      </c>
      <c r="AY168" s="14" t="s">
        <v>127</v>
      </c>
      <c r="BE168" s="212">
        <f>IF(N168="základní",J168,0)</f>
        <v>768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78</v>
      </c>
      <c r="BK168" s="212">
        <f>ROUND(I168*H168,2)</f>
        <v>768</v>
      </c>
      <c r="BL168" s="14" t="s">
        <v>133</v>
      </c>
      <c r="BM168" s="211" t="s">
        <v>1468</v>
      </c>
    </row>
    <row r="169" s="2" customFormat="1" ht="16.5" customHeight="1">
      <c r="A169" s="29"/>
      <c r="B169" s="30"/>
      <c r="C169" s="200" t="s">
        <v>536</v>
      </c>
      <c r="D169" s="200" t="s">
        <v>129</v>
      </c>
      <c r="E169" s="201" t="s">
        <v>1469</v>
      </c>
      <c r="F169" s="202" t="s">
        <v>1470</v>
      </c>
      <c r="G169" s="203" t="s">
        <v>138</v>
      </c>
      <c r="H169" s="204">
        <v>1</v>
      </c>
      <c r="I169" s="205">
        <v>247</v>
      </c>
      <c r="J169" s="205">
        <f>ROUND(I169*H169,2)</f>
        <v>247</v>
      </c>
      <c r="K169" s="206"/>
      <c r="L169" s="35"/>
      <c r="M169" s="207" t="s">
        <v>1</v>
      </c>
      <c r="N169" s="208" t="s">
        <v>35</v>
      </c>
      <c r="O169" s="209">
        <v>0</v>
      </c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1" t="s">
        <v>133</v>
      </c>
      <c r="AT169" s="211" t="s">
        <v>129</v>
      </c>
      <c r="AU169" s="211" t="s">
        <v>78</v>
      </c>
      <c r="AY169" s="14" t="s">
        <v>127</v>
      </c>
      <c r="BE169" s="212">
        <f>IF(N169="základní",J169,0)</f>
        <v>247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4" t="s">
        <v>78</v>
      </c>
      <c r="BK169" s="212">
        <f>ROUND(I169*H169,2)</f>
        <v>247</v>
      </c>
      <c r="BL169" s="14" t="s">
        <v>133</v>
      </c>
      <c r="BM169" s="211" t="s">
        <v>1471</v>
      </c>
    </row>
    <row r="170" s="2" customFormat="1" ht="33" customHeight="1">
      <c r="A170" s="29"/>
      <c r="B170" s="30"/>
      <c r="C170" s="200" t="s">
        <v>540</v>
      </c>
      <c r="D170" s="200" t="s">
        <v>129</v>
      </c>
      <c r="E170" s="201" t="s">
        <v>1472</v>
      </c>
      <c r="F170" s="202" t="s">
        <v>1473</v>
      </c>
      <c r="G170" s="203" t="s">
        <v>138</v>
      </c>
      <c r="H170" s="204">
        <v>1</v>
      </c>
      <c r="I170" s="205">
        <v>149</v>
      </c>
      <c r="J170" s="205">
        <f>ROUND(I170*H170,2)</f>
        <v>149</v>
      </c>
      <c r="K170" s="206"/>
      <c r="L170" s="35"/>
      <c r="M170" s="207" t="s">
        <v>1</v>
      </c>
      <c r="N170" s="208" t="s">
        <v>35</v>
      </c>
      <c r="O170" s="209">
        <v>0</v>
      </c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1" t="s">
        <v>133</v>
      </c>
      <c r="AT170" s="211" t="s">
        <v>129</v>
      </c>
      <c r="AU170" s="211" t="s">
        <v>78</v>
      </c>
      <c r="AY170" s="14" t="s">
        <v>127</v>
      </c>
      <c r="BE170" s="212">
        <f>IF(N170="základní",J170,0)</f>
        <v>149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78</v>
      </c>
      <c r="BK170" s="212">
        <f>ROUND(I170*H170,2)</f>
        <v>149</v>
      </c>
      <c r="BL170" s="14" t="s">
        <v>133</v>
      </c>
      <c r="BM170" s="211" t="s">
        <v>1474</v>
      </c>
    </row>
    <row r="171" s="2" customFormat="1" ht="37.8" customHeight="1">
      <c r="A171" s="29"/>
      <c r="B171" s="30"/>
      <c r="C171" s="200" t="s">
        <v>544</v>
      </c>
      <c r="D171" s="200" t="s">
        <v>129</v>
      </c>
      <c r="E171" s="201" t="s">
        <v>1475</v>
      </c>
      <c r="F171" s="202" t="s">
        <v>1476</v>
      </c>
      <c r="G171" s="203" t="s">
        <v>138</v>
      </c>
      <c r="H171" s="204">
        <v>1</v>
      </c>
      <c r="I171" s="205">
        <v>279</v>
      </c>
      <c r="J171" s="205">
        <f>ROUND(I171*H171,2)</f>
        <v>279</v>
      </c>
      <c r="K171" s="206"/>
      <c r="L171" s="35"/>
      <c r="M171" s="207" t="s">
        <v>1</v>
      </c>
      <c r="N171" s="208" t="s">
        <v>35</v>
      </c>
      <c r="O171" s="209">
        <v>0</v>
      </c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1" t="s">
        <v>133</v>
      </c>
      <c r="AT171" s="211" t="s">
        <v>129</v>
      </c>
      <c r="AU171" s="211" t="s">
        <v>78</v>
      </c>
      <c r="AY171" s="14" t="s">
        <v>127</v>
      </c>
      <c r="BE171" s="212">
        <f>IF(N171="základní",J171,0)</f>
        <v>279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4" t="s">
        <v>78</v>
      </c>
      <c r="BK171" s="212">
        <f>ROUND(I171*H171,2)</f>
        <v>279</v>
      </c>
      <c r="BL171" s="14" t="s">
        <v>133</v>
      </c>
      <c r="BM171" s="211" t="s">
        <v>1477</v>
      </c>
    </row>
    <row r="172" s="2" customFormat="1" ht="16.5" customHeight="1">
      <c r="A172" s="29"/>
      <c r="B172" s="30"/>
      <c r="C172" s="200" t="s">
        <v>548</v>
      </c>
      <c r="D172" s="200" t="s">
        <v>129</v>
      </c>
      <c r="E172" s="201" t="s">
        <v>1478</v>
      </c>
      <c r="F172" s="202" t="s">
        <v>1479</v>
      </c>
      <c r="G172" s="203" t="s">
        <v>138</v>
      </c>
      <c r="H172" s="204">
        <v>1</v>
      </c>
      <c r="I172" s="205">
        <v>1370</v>
      </c>
      <c r="J172" s="205">
        <f>ROUND(I172*H172,2)</f>
        <v>1370</v>
      </c>
      <c r="K172" s="206"/>
      <c r="L172" s="35"/>
      <c r="M172" s="207" t="s">
        <v>1</v>
      </c>
      <c r="N172" s="208" t="s">
        <v>35</v>
      </c>
      <c r="O172" s="209">
        <v>0</v>
      </c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1" t="s">
        <v>133</v>
      </c>
      <c r="AT172" s="211" t="s">
        <v>129</v>
      </c>
      <c r="AU172" s="211" t="s">
        <v>78</v>
      </c>
      <c r="AY172" s="14" t="s">
        <v>127</v>
      </c>
      <c r="BE172" s="212">
        <f>IF(N172="základní",J172,0)</f>
        <v>1370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78</v>
      </c>
      <c r="BK172" s="212">
        <f>ROUND(I172*H172,2)</f>
        <v>1370</v>
      </c>
      <c r="BL172" s="14" t="s">
        <v>133</v>
      </c>
      <c r="BM172" s="211" t="s">
        <v>1480</v>
      </c>
    </row>
    <row r="173" s="2" customFormat="1" ht="16.5" customHeight="1">
      <c r="A173" s="29"/>
      <c r="B173" s="30"/>
      <c r="C173" s="200" t="s">
        <v>552</v>
      </c>
      <c r="D173" s="200" t="s">
        <v>129</v>
      </c>
      <c r="E173" s="201" t="s">
        <v>1481</v>
      </c>
      <c r="F173" s="202" t="s">
        <v>1482</v>
      </c>
      <c r="G173" s="203" t="s">
        <v>138</v>
      </c>
      <c r="H173" s="204">
        <v>1</v>
      </c>
      <c r="I173" s="205">
        <v>957</v>
      </c>
      <c r="J173" s="205">
        <f>ROUND(I173*H173,2)</f>
        <v>957</v>
      </c>
      <c r="K173" s="206"/>
      <c r="L173" s="35"/>
      <c r="M173" s="213" t="s">
        <v>1</v>
      </c>
      <c r="N173" s="214" t="s">
        <v>35</v>
      </c>
      <c r="O173" s="215">
        <v>0</v>
      </c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1" t="s">
        <v>133</v>
      </c>
      <c r="AT173" s="211" t="s">
        <v>129</v>
      </c>
      <c r="AU173" s="211" t="s">
        <v>78</v>
      </c>
      <c r="AY173" s="14" t="s">
        <v>127</v>
      </c>
      <c r="BE173" s="212">
        <f>IF(N173="základní",J173,0)</f>
        <v>957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4" t="s">
        <v>78</v>
      </c>
      <c r="BK173" s="212">
        <f>ROUND(I173*H173,2)</f>
        <v>957</v>
      </c>
      <c r="BL173" s="14" t="s">
        <v>133</v>
      </c>
      <c r="BM173" s="211" t="s">
        <v>1483</v>
      </c>
    </row>
    <row r="174" s="2" customFormat="1" ht="6.96" customHeight="1">
      <c r="A174" s="29"/>
      <c r="B174" s="56"/>
      <c r="C174" s="57"/>
      <c r="D174" s="57"/>
      <c r="E174" s="57"/>
      <c r="F174" s="57"/>
      <c r="G174" s="57"/>
      <c r="H174" s="57"/>
      <c r="I174" s="57"/>
      <c r="J174" s="57"/>
      <c r="K174" s="57"/>
      <c r="L174" s="35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sheetProtection sheet="1" autoFilter="0" formatColumns="0" formatRows="0" objects="1" scenarios="1" spinCount="100000" saltValue="85U642X3C3OnUoBRmYsVDc/yNwc5jLV4LiENQbFfVvsUeoCrReZUL2fdbUpNFGp6UmUjpmKltntdMotPs7W4/g==" hashValue="ie5Zo1jD+zGqx4zK+egJK5MiYBPs1HYR9nAmeva/WDjpgWOFtnaMC9FiN12aWKUKlHMGy01kXidBFmgwIQFJ5Q==" algorithmName="SHA-512" password="CC35"/>
  <autoFilter ref="C116:K17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1484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ROUND(J117, 2)</f>
        <v>763818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ROUND((SUM(BE117:BE163)),  2)</f>
        <v>763818</v>
      </c>
      <c r="G33" s="29"/>
      <c r="H33" s="29"/>
      <c r="I33" s="145">
        <v>0.20999999999999999</v>
      </c>
      <c r="J33" s="144">
        <f>ROUND(((SUM(BE117:BE163))*I33),  2)</f>
        <v>160401.78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ROUND((SUM(BF117:BF163)),  2)</f>
        <v>0</v>
      </c>
      <c r="G34" s="29"/>
      <c r="H34" s="29"/>
      <c r="I34" s="145">
        <v>0.14999999999999999</v>
      </c>
      <c r="J34" s="144">
        <f>ROUND(((SUM(BF117:BF163))*I34),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ROUND((SUM(BG117:BG163)),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ROUND((SUM(BH117:BH163)),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ROUND((SUM(BI117:BI163)),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924219.78000000003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04 - Montáž a demontáž EZS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J117</f>
        <v>763818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110</v>
      </c>
      <c r="E97" s="172"/>
      <c r="F97" s="172"/>
      <c r="G97" s="172"/>
      <c r="H97" s="172"/>
      <c r="I97" s="172"/>
      <c r="J97" s="173">
        <f>J118</f>
        <v>763818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Údržba, opravy a odstraňování závad u SSZT 2026 - 2027 revize o opravy EPS a EZS u SSZT Jihlava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103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PS 04 - Montáž a demontáž EZS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69" t="str">
        <f>IF(J12="","",J12)</f>
        <v>15. 2. 2022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 xml:space="preserve"> </v>
      </c>
      <c r="G113" s="31"/>
      <c r="H113" s="31"/>
      <c r="I113" s="26" t="s">
        <v>26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28</v>
      </c>
      <c r="J114" s="27" t="str">
        <f>E24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5"/>
      <c r="B116" s="176"/>
      <c r="C116" s="177" t="s">
        <v>112</v>
      </c>
      <c r="D116" s="178" t="s">
        <v>55</v>
      </c>
      <c r="E116" s="178" t="s">
        <v>51</v>
      </c>
      <c r="F116" s="178" t="s">
        <v>52</v>
      </c>
      <c r="G116" s="178" t="s">
        <v>113</v>
      </c>
      <c r="H116" s="178" t="s">
        <v>114</v>
      </c>
      <c r="I116" s="178" t="s">
        <v>115</v>
      </c>
      <c r="J116" s="179" t="s">
        <v>107</v>
      </c>
      <c r="K116" s="180" t="s">
        <v>116</v>
      </c>
      <c r="L116" s="181"/>
      <c r="M116" s="90" t="s">
        <v>1</v>
      </c>
      <c r="N116" s="91" t="s">
        <v>34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2">
        <f>BK117</f>
        <v>763818</v>
      </c>
      <c r="K117" s="31"/>
      <c r="L117" s="35"/>
      <c r="M117" s="93"/>
      <c r="N117" s="183"/>
      <c r="O117" s="94"/>
      <c r="P117" s="184">
        <f>P118</f>
        <v>0</v>
      </c>
      <c r="Q117" s="94"/>
      <c r="R117" s="184">
        <f>R118</f>
        <v>0</v>
      </c>
      <c r="S117" s="94"/>
      <c r="T117" s="18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69</v>
      </c>
      <c r="AU117" s="14" t="s">
        <v>109</v>
      </c>
      <c r="BK117" s="186">
        <f>BK118</f>
        <v>763818</v>
      </c>
    </row>
    <row r="118" s="11" customFormat="1" ht="25.92" customHeight="1">
      <c r="A118" s="11"/>
      <c r="B118" s="187"/>
      <c r="C118" s="188"/>
      <c r="D118" s="189" t="s">
        <v>69</v>
      </c>
      <c r="E118" s="190" t="s">
        <v>124</v>
      </c>
      <c r="F118" s="190" t="s">
        <v>125</v>
      </c>
      <c r="G118" s="188"/>
      <c r="H118" s="188"/>
      <c r="I118" s="188"/>
      <c r="J118" s="191">
        <f>BK118</f>
        <v>763818</v>
      </c>
      <c r="K118" s="188"/>
      <c r="L118" s="192"/>
      <c r="M118" s="193"/>
      <c r="N118" s="194"/>
      <c r="O118" s="194"/>
      <c r="P118" s="195">
        <f>SUM(P119:P163)</f>
        <v>0</v>
      </c>
      <c r="Q118" s="194"/>
      <c r="R118" s="195">
        <f>SUM(R119:R163)</f>
        <v>0</v>
      </c>
      <c r="S118" s="194"/>
      <c r="T118" s="196">
        <f>SUM(T119:T163)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7" t="s">
        <v>126</v>
      </c>
      <c r="AT118" s="198" t="s">
        <v>69</v>
      </c>
      <c r="AU118" s="198" t="s">
        <v>70</v>
      </c>
      <c r="AY118" s="197" t="s">
        <v>127</v>
      </c>
      <c r="BK118" s="199">
        <f>SUM(BK119:BK163)</f>
        <v>763818</v>
      </c>
    </row>
    <row r="119" s="2" customFormat="1" ht="16.5" customHeight="1">
      <c r="A119" s="29"/>
      <c r="B119" s="30"/>
      <c r="C119" s="200" t="s">
        <v>78</v>
      </c>
      <c r="D119" s="200" t="s">
        <v>129</v>
      </c>
      <c r="E119" s="201" t="s">
        <v>1485</v>
      </c>
      <c r="F119" s="202" t="s">
        <v>1486</v>
      </c>
      <c r="G119" s="203" t="s">
        <v>138</v>
      </c>
      <c r="H119" s="204">
        <v>1</v>
      </c>
      <c r="I119" s="205">
        <v>2950</v>
      </c>
      <c r="J119" s="205">
        <f>ROUND(I119*H119,2)</f>
        <v>2950</v>
      </c>
      <c r="K119" s="206"/>
      <c r="L119" s="35"/>
      <c r="M119" s="207" t="s">
        <v>1</v>
      </c>
      <c r="N119" s="208" t="s">
        <v>35</v>
      </c>
      <c r="O119" s="209">
        <v>0</v>
      </c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1" t="s">
        <v>133</v>
      </c>
      <c r="AT119" s="211" t="s">
        <v>129</v>
      </c>
      <c r="AU119" s="211" t="s">
        <v>78</v>
      </c>
      <c r="AY119" s="14" t="s">
        <v>127</v>
      </c>
      <c r="BE119" s="212">
        <f>IF(N119="základní",J119,0)</f>
        <v>2950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78</v>
      </c>
      <c r="BK119" s="212">
        <f>ROUND(I119*H119,2)</f>
        <v>2950</v>
      </c>
      <c r="BL119" s="14" t="s">
        <v>133</v>
      </c>
      <c r="BM119" s="211" t="s">
        <v>1487</v>
      </c>
    </row>
    <row r="120" s="2" customFormat="1" ht="16.5" customHeight="1">
      <c r="A120" s="29"/>
      <c r="B120" s="30"/>
      <c r="C120" s="200" t="s">
        <v>80</v>
      </c>
      <c r="D120" s="200" t="s">
        <v>129</v>
      </c>
      <c r="E120" s="201" t="s">
        <v>1488</v>
      </c>
      <c r="F120" s="202" t="s">
        <v>1489</v>
      </c>
      <c r="G120" s="203" t="s">
        <v>138</v>
      </c>
      <c r="H120" s="204">
        <v>1</v>
      </c>
      <c r="I120" s="205">
        <v>3470</v>
      </c>
      <c r="J120" s="205">
        <f>ROUND(I120*H120,2)</f>
        <v>3470</v>
      </c>
      <c r="K120" s="206"/>
      <c r="L120" s="35"/>
      <c r="M120" s="207" t="s">
        <v>1</v>
      </c>
      <c r="N120" s="208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133</v>
      </c>
      <c r="AT120" s="211" t="s">
        <v>129</v>
      </c>
      <c r="AU120" s="211" t="s">
        <v>78</v>
      </c>
      <c r="AY120" s="14" t="s">
        <v>127</v>
      </c>
      <c r="BE120" s="212">
        <f>IF(N120="základní",J120,0)</f>
        <v>3470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78</v>
      </c>
      <c r="BK120" s="212">
        <f>ROUND(I120*H120,2)</f>
        <v>3470</v>
      </c>
      <c r="BL120" s="14" t="s">
        <v>133</v>
      </c>
      <c r="BM120" s="211" t="s">
        <v>1490</v>
      </c>
    </row>
    <row r="121" s="2" customFormat="1" ht="16.5" customHeight="1">
      <c r="A121" s="29"/>
      <c r="B121" s="30"/>
      <c r="C121" s="200" t="s">
        <v>154</v>
      </c>
      <c r="D121" s="200" t="s">
        <v>129</v>
      </c>
      <c r="E121" s="201" t="s">
        <v>1491</v>
      </c>
      <c r="F121" s="202" t="s">
        <v>1492</v>
      </c>
      <c r="G121" s="203" t="s">
        <v>138</v>
      </c>
      <c r="H121" s="204">
        <v>1</v>
      </c>
      <c r="I121" s="205">
        <v>4730</v>
      </c>
      <c r="J121" s="205">
        <f>ROUND(I121*H121,2)</f>
        <v>4730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133</v>
      </c>
      <c r="AT121" s="211" t="s">
        <v>129</v>
      </c>
      <c r="AU121" s="211" t="s">
        <v>78</v>
      </c>
      <c r="AY121" s="14" t="s">
        <v>127</v>
      </c>
      <c r="BE121" s="212">
        <f>IF(N121="základní",J121,0)</f>
        <v>4730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78</v>
      </c>
      <c r="BK121" s="212">
        <f>ROUND(I121*H121,2)</f>
        <v>4730</v>
      </c>
      <c r="BL121" s="14" t="s">
        <v>133</v>
      </c>
      <c r="BM121" s="211" t="s">
        <v>1493</v>
      </c>
    </row>
    <row r="122" s="2" customFormat="1" ht="16.5" customHeight="1">
      <c r="A122" s="29"/>
      <c r="B122" s="30"/>
      <c r="C122" s="200" t="s">
        <v>126</v>
      </c>
      <c r="D122" s="200" t="s">
        <v>129</v>
      </c>
      <c r="E122" s="201" t="s">
        <v>1494</v>
      </c>
      <c r="F122" s="202" t="s">
        <v>1495</v>
      </c>
      <c r="G122" s="203" t="s">
        <v>138</v>
      </c>
      <c r="H122" s="204">
        <v>1</v>
      </c>
      <c r="I122" s="205">
        <v>5840</v>
      </c>
      <c r="J122" s="205">
        <f>ROUND(I122*H122,2)</f>
        <v>5840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133</v>
      </c>
      <c r="AT122" s="211" t="s">
        <v>129</v>
      </c>
      <c r="AU122" s="211" t="s">
        <v>78</v>
      </c>
      <c r="AY122" s="14" t="s">
        <v>127</v>
      </c>
      <c r="BE122" s="212">
        <f>IF(N122="základní",J122,0)</f>
        <v>5840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5840</v>
      </c>
      <c r="BL122" s="14" t="s">
        <v>133</v>
      </c>
      <c r="BM122" s="211" t="s">
        <v>1496</v>
      </c>
    </row>
    <row r="123" s="2" customFormat="1" ht="16.5" customHeight="1">
      <c r="A123" s="29"/>
      <c r="B123" s="30"/>
      <c r="C123" s="200" t="s">
        <v>161</v>
      </c>
      <c r="D123" s="200" t="s">
        <v>129</v>
      </c>
      <c r="E123" s="201" t="s">
        <v>1497</v>
      </c>
      <c r="F123" s="202" t="s">
        <v>1498</v>
      </c>
      <c r="G123" s="203" t="s">
        <v>138</v>
      </c>
      <c r="H123" s="204">
        <v>1</v>
      </c>
      <c r="I123" s="205">
        <v>6690</v>
      </c>
      <c r="J123" s="205">
        <f>ROUND(I123*H123,2)</f>
        <v>6690</v>
      </c>
      <c r="K123" s="206"/>
      <c r="L123" s="35"/>
      <c r="M123" s="207" t="s">
        <v>1</v>
      </c>
      <c r="N123" s="208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133</v>
      </c>
      <c r="AT123" s="211" t="s">
        <v>129</v>
      </c>
      <c r="AU123" s="211" t="s">
        <v>78</v>
      </c>
      <c r="AY123" s="14" t="s">
        <v>127</v>
      </c>
      <c r="BE123" s="212">
        <f>IF(N123="základní",J123,0)</f>
        <v>6690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78</v>
      </c>
      <c r="BK123" s="212">
        <f>ROUND(I123*H123,2)</f>
        <v>6690</v>
      </c>
      <c r="BL123" s="14" t="s">
        <v>133</v>
      </c>
      <c r="BM123" s="211" t="s">
        <v>1499</v>
      </c>
    </row>
    <row r="124" s="2" customFormat="1" ht="16.5" customHeight="1">
      <c r="A124" s="29"/>
      <c r="B124" s="30"/>
      <c r="C124" s="200" t="s">
        <v>165</v>
      </c>
      <c r="D124" s="200" t="s">
        <v>129</v>
      </c>
      <c r="E124" s="201" t="s">
        <v>1500</v>
      </c>
      <c r="F124" s="202" t="s">
        <v>1501</v>
      </c>
      <c r="G124" s="203" t="s">
        <v>138</v>
      </c>
      <c r="H124" s="204">
        <v>1</v>
      </c>
      <c r="I124" s="205">
        <v>8040</v>
      </c>
      <c r="J124" s="205">
        <f>ROUND(I124*H124,2)</f>
        <v>8040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133</v>
      </c>
      <c r="AT124" s="211" t="s">
        <v>129</v>
      </c>
      <c r="AU124" s="211" t="s">
        <v>78</v>
      </c>
      <c r="AY124" s="14" t="s">
        <v>127</v>
      </c>
      <c r="BE124" s="212">
        <f>IF(N124="základní",J124,0)</f>
        <v>8040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78</v>
      </c>
      <c r="BK124" s="212">
        <f>ROUND(I124*H124,2)</f>
        <v>8040</v>
      </c>
      <c r="BL124" s="14" t="s">
        <v>133</v>
      </c>
      <c r="BM124" s="211" t="s">
        <v>1502</v>
      </c>
    </row>
    <row r="125" s="2" customFormat="1" ht="16.5" customHeight="1">
      <c r="A125" s="29"/>
      <c r="B125" s="30"/>
      <c r="C125" s="200" t="s">
        <v>169</v>
      </c>
      <c r="D125" s="200" t="s">
        <v>129</v>
      </c>
      <c r="E125" s="201" t="s">
        <v>1503</v>
      </c>
      <c r="F125" s="202" t="s">
        <v>1504</v>
      </c>
      <c r="G125" s="203" t="s">
        <v>138</v>
      </c>
      <c r="H125" s="204">
        <v>1</v>
      </c>
      <c r="I125" s="205">
        <v>3470</v>
      </c>
      <c r="J125" s="205">
        <f>ROUND(I125*H125,2)</f>
        <v>3470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133</v>
      </c>
      <c r="AT125" s="211" t="s">
        <v>129</v>
      </c>
      <c r="AU125" s="211" t="s">
        <v>78</v>
      </c>
      <c r="AY125" s="14" t="s">
        <v>127</v>
      </c>
      <c r="BE125" s="212">
        <f>IF(N125="základní",J125,0)</f>
        <v>3470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78</v>
      </c>
      <c r="BK125" s="212">
        <f>ROUND(I125*H125,2)</f>
        <v>3470</v>
      </c>
      <c r="BL125" s="14" t="s">
        <v>133</v>
      </c>
      <c r="BM125" s="211" t="s">
        <v>1505</v>
      </c>
    </row>
    <row r="126" s="2" customFormat="1" ht="16.5" customHeight="1">
      <c r="A126" s="29"/>
      <c r="B126" s="30"/>
      <c r="C126" s="200" t="s">
        <v>173</v>
      </c>
      <c r="D126" s="200" t="s">
        <v>129</v>
      </c>
      <c r="E126" s="201" t="s">
        <v>1506</v>
      </c>
      <c r="F126" s="202" t="s">
        <v>1507</v>
      </c>
      <c r="G126" s="203" t="s">
        <v>138</v>
      </c>
      <c r="H126" s="204">
        <v>1</v>
      </c>
      <c r="I126" s="205">
        <v>2950</v>
      </c>
      <c r="J126" s="205">
        <f>ROUND(I126*H126,2)</f>
        <v>2950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133</v>
      </c>
      <c r="AT126" s="211" t="s">
        <v>129</v>
      </c>
      <c r="AU126" s="211" t="s">
        <v>78</v>
      </c>
      <c r="AY126" s="14" t="s">
        <v>127</v>
      </c>
      <c r="BE126" s="212">
        <f>IF(N126="základní",J126,0)</f>
        <v>2950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78</v>
      </c>
      <c r="BK126" s="212">
        <f>ROUND(I126*H126,2)</f>
        <v>2950</v>
      </c>
      <c r="BL126" s="14" t="s">
        <v>133</v>
      </c>
      <c r="BM126" s="211" t="s">
        <v>1508</v>
      </c>
    </row>
    <row r="127" s="2" customFormat="1" ht="16.5" customHeight="1">
      <c r="A127" s="29"/>
      <c r="B127" s="30"/>
      <c r="C127" s="200" t="s">
        <v>181</v>
      </c>
      <c r="D127" s="200" t="s">
        <v>129</v>
      </c>
      <c r="E127" s="201" t="s">
        <v>1509</v>
      </c>
      <c r="F127" s="202" t="s">
        <v>1510</v>
      </c>
      <c r="G127" s="203" t="s">
        <v>138</v>
      </c>
      <c r="H127" s="204">
        <v>1</v>
      </c>
      <c r="I127" s="205">
        <v>3470</v>
      </c>
      <c r="J127" s="205">
        <f>ROUND(I127*H127,2)</f>
        <v>3470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133</v>
      </c>
      <c r="AT127" s="211" t="s">
        <v>129</v>
      </c>
      <c r="AU127" s="211" t="s">
        <v>78</v>
      </c>
      <c r="AY127" s="14" t="s">
        <v>127</v>
      </c>
      <c r="BE127" s="212">
        <f>IF(N127="základní",J127,0)</f>
        <v>3470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78</v>
      </c>
      <c r="BK127" s="212">
        <f>ROUND(I127*H127,2)</f>
        <v>3470</v>
      </c>
      <c r="BL127" s="14" t="s">
        <v>133</v>
      </c>
      <c r="BM127" s="211" t="s">
        <v>1511</v>
      </c>
    </row>
    <row r="128" s="2" customFormat="1" ht="16.5" customHeight="1">
      <c r="A128" s="29"/>
      <c r="B128" s="30"/>
      <c r="C128" s="200" t="s">
        <v>177</v>
      </c>
      <c r="D128" s="200" t="s">
        <v>129</v>
      </c>
      <c r="E128" s="201" t="s">
        <v>1512</v>
      </c>
      <c r="F128" s="202" t="s">
        <v>1513</v>
      </c>
      <c r="G128" s="203" t="s">
        <v>138</v>
      </c>
      <c r="H128" s="204">
        <v>1</v>
      </c>
      <c r="I128" s="205">
        <v>4730</v>
      </c>
      <c r="J128" s="205">
        <f>ROUND(I128*H128,2)</f>
        <v>4730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133</v>
      </c>
      <c r="AT128" s="211" t="s">
        <v>129</v>
      </c>
      <c r="AU128" s="211" t="s">
        <v>78</v>
      </c>
      <c r="AY128" s="14" t="s">
        <v>127</v>
      </c>
      <c r="BE128" s="212">
        <f>IF(N128="základní",J128,0)</f>
        <v>4730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78</v>
      </c>
      <c r="BK128" s="212">
        <f>ROUND(I128*H128,2)</f>
        <v>4730</v>
      </c>
      <c r="BL128" s="14" t="s">
        <v>133</v>
      </c>
      <c r="BM128" s="211" t="s">
        <v>1514</v>
      </c>
    </row>
    <row r="129" s="2" customFormat="1" ht="16.5" customHeight="1">
      <c r="A129" s="29"/>
      <c r="B129" s="30"/>
      <c r="C129" s="200" t="s">
        <v>189</v>
      </c>
      <c r="D129" s="200" t="s">
        <v>129</v>
      </c>
      <c r="E129" s="201" t="s">
        <v>1515</v>
      </c>
      <c r="F129" s="202" t="s">
        <v>1516</v>
      </c>
      <c r="G129" s="203" t="s">
        <v>138</v>
      </c>
      <c r="H129" s="204">
        <v>1</v>
      </c>
      <c r="I129" s="205">
        <v>5840</v>
      </c>
      <c r="J129" s="205">
        <f>ROUND(I129*H129,2)</f>
        <v>5840</v>
      </c>
      <c r="K129" s="206"/>
      <c r="L129" s="35"/>
      <c r="M129" s="207" t="s">
        <v>1</v>
      </c>
      <c r="N129" s="208" t="s">
        <v>35</v>
      </c>
      <c r="O129" s="209">
        <v>0</v>
      </c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133</v>
      </c>
      <c r="AT129" s="211" t="s">
        <v>129</v>
      </c>
      <c r="AU129" s="211" t="s">
        <v>78</v>
      </c>
      <c r="AY129" s="14" t="s">
        <v>127</v>
      </c>
      <c r="BE129" s="212">
        <f>IF(N129="základní",J129,0)</f>
        <v>5840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78</v>
      </c>
      <c r="BK129" s="212">
        <f>ROUND(I129*H129,2)</f>
        <v>5840</v>
      </c>
      <c r="BL129" s="14" t="s">
        <v>133</v>
      </c>
      <c r="BM129" s="211" t="s">
        <v>1517</v>
      </c>
    </row>
    <row r="130" s="2" customFormat="1" ht="16.5" customHeight="1">
      <c r="A130" s="29"/>
      <c r="B130" s="30"/>
      <c r="C130" s="200" t="s">
        <v>185</v>
      </c>
      <c r="D130" s="200" t="s">
        <v>129</v>
      </c>
      <c r="E130" s="201" t="s">
        <v>1518</v>
      </c>
      <c r="F130" s="202" t="s">
        <v>1519</v>
      </c>
      <c r="G130" s="203" t="s">
        <v>138</v>
      </c>
      <c r="H130" s="204">
        <v>1</v>
      </c>
      <c r="I130" s="205">
        <v>6690</v>
      </c>
      <c r="J130" s="205">
        <f>ROUND(I130*H130,2)</f>
        <v>6690</v>
      </c>
      <c r="K130" s="206"/>
      <c r="L130" s="35"/>
      <c r="M130" s="207" t="s">
        <v>1</v>
      </c>
      <c r="N130" s="208" t="s">
        <v>35</v>
      </c>
      <c r="O130" s="209">
        <v>0</v>
      </c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1" t="s">
        <v>133</v>
      </c>
      <c r="AT130" s="211" t="s">
        <v>129</v>
      </c>
      <c r="AU130" s="211" t="s">
        <v>78</v>
      </c>
      <c r="AY130" s="14" t="s">
        <v>127</v>
      </c>
      <c r="BE130" s="212">
        <f>IF(N130="základní",J130,0)</f>
        <v>6690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78</v>
      </c>
      <c r="BK130" s="212">
        <f>ROUND(I130*H130,2)</f>
        <v>6690</v>
      </c>
      <c r="BL130" s="14" t="s">
        <v>133</v>
      </c>
      <c r="BM130" s="211" t="s">
        <v>1520</v>
      </c>
    </row>
    <row r="131" s="2" customFormat="1" ht="16.5" customHeight="1">
      <c r="A131" s="29"/>
      <c r="B131" s="30"/>
      <c r="C131" s="200" t="s">
        <v>193</v>
      </c>
      <c r="D131" s="200" t="s">
        <v>129</v>
      </c>
      <c r="E131" s="201" t="s">
        <v>1521</v>
      </c>
      <c r="F131" s="202" t="s">
        <v>1522</v>
      </c>
      <c r="G131" s="203" t="s">
        <v>138</v>
      </c>
      <c r="H131" s="204">
        <v>1</v>
      </c>
      <c r="I131" s="205">
        <v>8040</v>
      </c>
      <c r="J131" s="205">
        <f>ROUND(I131*H131,2)</f>
        <v>8040</v>
      </c>
      <c r="K131" s="206"/>
      <c r="L131" s="35"/>
      <c r="M131" s="207" t="s">
        <v>1</v>
      </c>
      <c r="N131" s="208" t="s">
        <v>35</v>
      </c>
      <c r="O131" s="209">
        <v>0</v>
      </c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1" t="s">
        <v>133</v>
      </c>
      <c r="AT131" s="211" t="s">
        <v>129</v>
      </c>
      <c r="AU131" s="211" t="s">
        <v>78</v>
      </c>
      <c r="AY131" s="14" t="s">
        <v>127</v>
      </c>
      <c r="BE131" s="212">
        <f>IF(N131="základní",J131,0)</f>
        <v>8040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78</v>
      </c>
      <c r="BK131" s="212">
        <f>ROUND(I131*H131,2)</f>
        <v>8040</v>
      </c>
      <c r="BL131" s="14" t="s">
        <v>133</v>
      </c>
      <c r="BM131" s="211" t="s">
        <v>1523</v>
      </c>
    </row>
    <row r="132" s="2" customFormat="1" ht="16.5" customHeight="1">
      <c r="A132" s="29"/>
      <c r="B132" s="30"/>
      <c r="C132" s="200" t="s">
        <v>197</v>
      </c>
      <c r="D132" s="200" t="s">
        <v>129</v>
      </c>
      <c r="E132" s="201" t="s">
        <v>1524</v>
      </c>
      <c r="F132" s="202" t="s">
        <v>1525</v>
      </c>
      <c r="G132" s="203" t="s">
        <v>138</v>
      </c>
      <c r="H132" s="204">
        <v>1</v>
      </c>
      <c r="I132" s="205">
        <v>3470</v>
      </c>
      <c r="J132" s="205">
        <f>ROUND(I132*H132,2)</f>
        <v>3470</v>
      </c>
      <c r="K132" s="206"/>
      <c r="L132" s="35"/>
      <c r="M132" s="207" t="s">
        <v>1</v>
      </c>
      <c r="N132" s="208" t="s">
        <v>35</v>
      </c>
      <c r="O132" s="209">
        <v>0</v>
      </c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1" t="s">
        <v>133</v>
      </c>
      <c r="AT132" s="211" t="s">
        <v>129</v>
      </c>
      <c r="AU132" s="211" t="s">
        <v>78</v>
      </c>
      <c r="AY132" s="14" t="s">
        <v>127</v>
      </c>
      <c r="BE132" s="212">
        <f>IF(N132="základní",J132,0)</f>
        <v>3470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78</v>
      </c>
      <c r="BK132" s="212">
        <f>ROUND(I132*H132,2)</f>
        <v>3470</v>
      </c>
      <c r="BL132" s="14" t="s">
        <v>133</v>
      </c>
      <c r="BM132" s="211" t="s">
        <v>1526</v>
      </c>
    </row>
    <row r="133" s="2" customFormat="1" ht="16.5" customHeight="1">
      <c r="A133" s="29"/>
      <c r="B133" s="30"/>
      <c r="C133" s="200" t="s">
        <v>8</v>
      </c>
      <c r="D133" s="200" t="s">
        <v>129</v>
      </c>
      <c r="E133" s="201" t="s">
        <v>1527</v>
      </c>
      <c r="F133" s="202" t="s">
        <v>1528</v>
      </c>
      <c r="G133" s="203" t="s">
        <v>138</v>
      </c>
      <c r="H133" s="204">
        <v>1</v>
      </c>
      <c r="I133" s="205">
        <v>2650</v>
      </c>
      <c r="J133" s="205">
        <f>ROUND(I133*H133,2)</f>
        <v>2650</v>
      </c>
      <c r="K133" s="206"/>
      <c r="L133" s="35"/>
      <c r="M133" s="207" t="s">
        <v>1</v>
      </c>
      <c r="N133" s="208" t="s">
        <v>35</v>
      </c>
      <c r="O133" s="209">
        <v>0</v>
      </c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1" t="s">
        <v>133</v>
      </c>
      <c r="AT133" s="211" t="s">
        <v>129</v>
      </c>
      <c r="AU133" s="211" t="s">
        <v>78</v>
      </c>
      <c r="AY133" s="14" t="s">
        <v>127</v>
      </c>
      <c r="BE133" s="212">
        <f>IF(N133="základní",J133,0)</f>
        <v>2650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78</v>
      </c>
      <c r="BK133" s="212">
        <f>ROUND(I133*H133,2)</f>
        <v>2650</v>
      </c>
      <c r="BL133" s="14" t="s">
        <v>133</v>
      </c>
      <c r="BM133" s="211" t="s">
        <v>1529</v>
      </c>
    </row>
    <row r="134" s="2" customFormat="1" ht="24.15" customHeight="1">
      <c r="A134" s="29"/>
      <c r="B134" s="30"/>
      <c r="C134" s="200" t="s">
        <v>204</v>
      </c>
      <c r="D134" s="200" t="s">
        <v>129</v>
      </c>
      <c r="E134" s="201" t="s">
        <v>1530</v>
      </c>
      <c r="F134" s="202" t="s">
        <v>1531</v>
      </c>
      <c r="G134" s="203" t="s">
        <v>138</v>
      </c>
      <c r="H134" s="204">
        <v>1</v>
      </c>
      <c r="I134" s="205">
        <v>1370</v>
      </c>
      <c r="J134" s="205">
        <f>ROUND(I134*H134,2)</f>
        <v>1370</v>
      </c>
      <c r="K134" s="206"/>
      <c r="L134" s="35"/>
      <c r="M134" s="207" t="s">
        <v>1</v>
      </c>
      <c r="N134" s="208" t="s">
        <v>35</v>
      </c>
      <c r="O134" s="209">
        <v>0</v>
      </c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1" t="s">
        <v>133</v>
      </c>
      <c r="AT134" s="211" t="s">
        <v>129</v>
      </c>
      <c r="AU134" s="211" t="s">
        <v>78</v>
      </c>
      <c r="AY134" s="14" t="s">
        <v>127</v>
      </c>
      <c r="BE134" s="212">
        <f>IF(N134="základní",J134,0)</f>
        <v>1370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78</v>
      </c>
      <c r="BK134" s="212">
        <f>ROUND(I134*H134,2)</f>
        <v>1370</v>
      </c>
      <c r="BL134" s="14" t="s">
        <v>133</v>
      </c>
      <c r="BM134" s="211" t="s">
        <v>1532</v>
      </c>
    </row>
    <row r="135" s="2" customFormat="1" ht="16.5" customHeight="1">
      <c r="A135" s="29"/>
      <c r="B135" s="30"/>
      <c r="C135" s="200" t="s">
        <v>128</v>
      </c>
      <c r="D135" s="200" t="s">
        <v>129</v>
      </c>
      <c r="E135" s="201" t="s">
        <v>1533</v>
      </c>
      <c r="F135" s="202" t="s">
        <v>1534</v>
      </c>
      <c r="G135" s="203" t="s">
        <v>138</v>
      </c>
      <c r="H135" s="204">
        <v>1</v>
      </c>
      <c r="I135" s="205">
        <v>2740</v>
      </c>
      <c r="J135" s="205">
        <f>ROUND(I135*H135,2)</f>
        <v>2740</v>
      </c>
      <c r="K135" s="206"/>
      <c r="L135" s="35"/>
      <c r="M135" s="207" t="s">
        <v>1</v>
      </c>
      <c r="N135" s="208" t="s">
        <v>35</v>
      </c>
      <c r="O135" s="209">
        <v>0</v>
      </c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1" t="s">
        <v>133</v>
      </c>
      <c r="AT135" s="211" t="s">
        <v>129</v>
      </c>
      <c r="AU135" s="211" t="s">
        <v>78</v>
      </c>
      <c r="AY135" s="14" t="s">
        <v>127</v>
      </c>
      <c r="BE135" s="212">
        <f>IF(N135="základní",J135,0)</f>
        <v>2740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78</v>
      </c>
      <c r="BK135" s="212">
        <f>ROUND(I135*H135,2)</f>
        <v>2740</v>
      </c>
      <c r="BL135" s="14" t="s">
        <v>133</v>
      </c>
      <c r="BM135" s="211" t="s">
        <v>1535</v>
      </c>
    </row>
    <row r="136" s="2" customFormat="1" ht="24.15" customHeight="1">
      <c r="A136" s="29"/>
      <c r="B136" s="30"/>
      <c r="C136" s="200" t="s">
        <v>135</v>
      </c>
      <c r="D136" s="200" t="s">
        <v>129</v>
      </c>
      <c r="E136" s="201" t="s">
        <v>1536</v>
      </c>
      <c r="F136" s="202" t="s">
        <v>1537</v>
      </c>
      <c r="G136" s="203" t="s">
        <v>138</v>
      </c>
      <c r="H136" s="204">
        <v>1</v>
      </c>
      <c r="I136" s="205">
        <v>3410</v>
      </c>
      <c r="J136" s="205">
        <f>ROUND(I136*H136,2)</f>
        <v>3410</v>
      </c>
      <c r="K136" s="206"/>
      <c r="L136" s="35"/>
      <c r="M136" s="207" t="s">
        <v>1</v>
      </c>
      <c r="N136" s="208" t="s">
        <v>35</v>
      </c>
      <c r="O136" s="209">
        <v>0</v>
      </c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1" t="s">
        <v>133</v>
      </c>
      <c r="AT136" s="211" t="s">
        <v>129</v>
      </c>
      <c r="AU136" s="211" t="s">
        <v>78</v>
      </c>
      <c r="AY136" s="14" t="s">
        <v>127</v>
      </c>
      <c r="BE136" s="212">
        <f>IF(N136="základní",J136,0)</f>
        <v>3410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78</v>
      </c>
      <c r="BK136" s="212">
        <f>ROUND(I136*H136,2)</f>
        <v>3410</v>
      </c>
      <c r="BL136" s="14" t="s">
        <v>133</v>
      </c>
      <c r="BM136" s="211" t="s">
        <v>1538</v>
      </c>
    </row>
    <row r="137" s="2" customFormat="1" ht="33" customHeight="1">
      <c r="A137" s="29"/>
      <c r="B137" s="30"/>
      <c r="C137" s="200" t="s">
        <v>140</v>
      </c>
      <c r="D137" s="200" t="s">
        <v>129</v>
      </c>
      <c r="E137" s="201" t="s">
        <v>1539</v>
      </c>
      <c r="F137" s="202" t="s">
        <v>1540</v>
      </c>
      <c r="G137" s="203" t="s">
        <v>138</v>
      </c>
      <c r="H137" s="204">
        <v>1</v>
      </c>
      <c r="I137" s="205">
        <v>1640</v>
      </c>
      <c r="J137" s="205">
        <f>ROUND(I137*H137,2)</f>
        <v>1640</v>
      </c>
      <c r="K137" s="206"/>
      <c r="L137" s="35"/>
      <c r="M137" s="207" t="s">
        <v>1</v>
      </c>
      <c r="N137" s="208" t="s">
        <v>35</v>
      </c>
      <c r="O137" s="209">
        <v>0</v>
      </c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1" t="s">
        <v>133</v>
      </c>
      <c r="AT137" s="211" t="s">
        <v>129</v>
      </c>
      <c r="AU137" s="211" t="s">
        <v>78</v>
      </c>
      <c r="AY137" s="14" t="s">
        <v>127</v>
      </c>
      <c r="BE137" s="212">
        <f>IF(N137="základní",J137,0)</f>
        <v>1640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78</v>
      </c>
      <c r="BK137" s="212">
        <f>ROUND(I137*H137,2)</f>
        <v>1640</v>
      </c>
      <c r="BL137" s="14" t="s">
        <v>133</v>
      </c>
      <c r="BM137" s="211" t="s">
        <v>1541</v>
      </c>
    </row>
    <row r="138" s="2" customFormat="1" ht="24.15" customHeight="1">
      <c r="A138" s="29"/>
      <c r="B138" s="30"/>
      <c r="C138" s="200" t="s">
        <v>144</v>
      </c>
      <c r="D138" s="200" t="s">
        <v>129</v>
      </c>
      <c r="E138" s="201" t="s">
        <v>1542</v>
      </c>
      <c r="F138" s="202" t="s">
        <v>1543</v>
      </c>
      <c r="G138" s="203" t="s">
        <v>132</v>
      </c>
      <c r="H138" s="204">
        <v>1</v>
      </c>
      <c r="I138" s="205">
        <v>9400</v>
      </c>
      <c r="J138" s="205">
        <f>ROUND(I138*H138,2)</f>
        <v>9400</v>
      </c>
      <c r="K138" s="206"/>
      <c r="L138" s="35"/>
      <c r="M138" s="207" t="s">
        <v>1</v>
      </c>
      <c r="N138" s="208" t="s">
        <v>35</v>
      </c>
      <c r="O138" s="209">
        <v>0</v>
      </c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1" t="s">
        <v>133</v>
      </c>
      <c r="AT138" s="211" t="s">
        <v>129</v>
      </c>
      <c r="AU138" s="211" t="s">
        <v>78</v>
      </c>
      <c r="AY138" s="14" t="s">
        <v>127</v>
      </c>
      <c r="BE138" s="212">
        <f>IF(N138="základní",J138,0)</f>
        <v>9400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78</v>
      </c>
      <c r="BK138" s="212">
        <f>ROUND(I138*H138,2)</f>
        <v>9400</v>
      </c>
      <c r="BL138" s="14" t="s">
        <v>133</v>
      </c>
      <c r="BM138" s="211" t="s">
        <v>1544</v>
      </c>
    </row>
    <row r="139" s="2" customFormat="1" ht="24.15" customHeight="1">
      <c r="A139" s="29"/>
      <c r="B139" s="30"/>
      <c r="C139" s="200" t="s">
        <v>7</v>
      </c>
      <c r="D139" s="200" t="s">
        <v>129</v>
      </c>
      <c r="E139" s="201" t="s">
        <v>1545</v>
      </c>
      <c r="F139" s="202" t="s">
        <v>1546</v>
      </c>
      <c r="G139" s="203" t="s">
        <v>138</v>
      </c>
      <c r="H139" s="204">
        <v>1</v>
      </c>
      <c r="I139" s="205">
        <v>4700</v>
      </c>
      <c r="J139" s="205">
        <f>ROUND(I139*H139,2)</f>
        <v>4700</v>
      </c>
      <c r="K139" s="206"/>
      <c r="L139" s="35"/>
      <c r="M139" s="207" t="s">
        <v>1</v>
      </c>
      <c r="N139" s="208" t="s">
        <v>35</v>
      </c>
      <c r="O139" s="209">
        <v>0</v>
      </c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1" t="s">
        <v>133</v>
      </c>
      <c r="AT139" s="211" t="s">
        <v>129</v>
      </c>
      <c r="AU139" s="211" t="s">
        <v>78</v>
      </c>
      <c r="AY139" s="14" t="s">
        <v>127</v>
      </c>
      <c r="BE139" s="212">
        <f>IF(N139="základní",J139,0)</f>
        <v>4700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78</v>
      </c>
      <c r="BK139" s="212">
        <f>ROUND(I139*H139,2)</f>
        <v>4700</v>
      </c>
      <c r="BL139" s="14" t="s">
        <v>133</v>
      </c>
      <c r="BM139" s="211" t="s">
        <v>1547</v>
      </c>
    </row>
    <row r="140" s="2" customFormat="1" ht="24.15" customHeight="1">
      <c r="A140" s="29"/>
      <c r="B140" s="30"/>
      <c r="C140" s="200" t="s">
        <v>421</v>
      </c>
      <c r="D140" s="200" t="s">
        <v>129</v>
      </c>
      <c r="E140" s="201" t="s">
        <v>1548</v>
      </c>
      <c r="F140" s="202" t="s">
        <v>1549</v>
      </c>
      <c r="G140" s="203" t="s">
        <v>138</v>
      </c>
      <c r="H140" s="204">
        <v>1</v>
      </c>
      <c r="I140" s="205">
        <v>99300</v>
      </c>
      <c r="J140" s="205">
        <f>ROUND(I140*H140,2)</f>
        <v>99300</v>
      </c>
      <c r="K140" s="206"/>
      <c r="L140" s="35"/>
      <c r="M140" s="207" t="s">
        <v>1</v>
      </c>
      <c r="N140" s="208" t="s">
        <v>35</v>
      </c>
      <c r="O140" s="209">
        <v>0</v>
      </c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1" t="s">
        <v>133</v>
      </c>
      <c r="AT140" s="211" t="s">
        <v>129</v>
      </c>
      <c r="AU140" s="211" t="s">
        <v>78</v>
      </c>
      <c r="AY140" s="14" t="s">
        <v>127</v>
      </c>
      <c r="BE140" s="212">
        <f>IF(N140="základní",J140,0)</f>
        <v>99300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78</v>
      </c>
      <c r="BK140" s="212">
        <f>ROUND(I140*H140,2)</f>
        <v>99300</v>
      </c>
      <c r="BL140" s="14" t="s">
        <v>133</v>
      </c>
      <c r="BM140" s="211" t="s">
        <v>1550</v>
      </c>
    </row>
    <row r="141" s="2" customFormat="1" ht="24.15" customHeight="1">
      <c r="A141" s="29"/>
      <c r="B141" s="30"/>
      <c r="C141" s="200" t="s">
        <v>425</v>
      </c>
      <c r="D141" s="200" t="s">
        <v>129</v>
      </c>
      <c r="E141" s="201" t="s">
        <v>1551</v>
      </c>
      <c r="F141" s="202" t="s">
        <v>1552</v>
      </c>
      <c r="G141" s="203" t="s">
        <v>138</v>
      </c>
      <c r="H141" s="204">
        <v>1</v>
      </c>
      <c r="I141" s="205">
        <v>703</v>
      </c>
      <c r="J141" s="205">
        <f>ROUND(I141*H141,2)</f>
        <v>703</v>
      </c>
      <c r="K141" s="206"/>
      <c r="L141" s="35"/>
      <c r="M141" s="207" t="s">
        <v>1</v>
      </c>
      <c r="N141" s="208" t="s">
        <v>35</v>
      </c>
      <c r="O141" s="209">
        <v>0</v>
      </c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1" t="s">
        <v>133</v>
      </c>
      <c r="AT141" s="211" t="s">
        <v>129</v>
      </c>
      <c r="AU141" s="211" t="s">
        <v>78</v>
      </c>
      <c r="AY141" s="14" t="s">
        <v>127</v>
      </c>
      <c r="BE141" s="212">
        <f>IF(N141="základní",J141,0)</f>
        <v>703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78</v>
      </c>
      <c r="BK141" s="212">
        <f>ROUND(I141*H141,2)</f>
        <v>703</v>
      </c>
      <c r="BL141" s="14" t="s">
        <v>133</v>
      </c>
      <c r="BM141" s="211" t="s">
        <v>1553</v>
      </c>
    </row>
    <row r="142" s="2" customFormat="1" ht="24.15" customHeight="1">
      <c r="A142" s="29"/>
      <c r="B142" s="30"/>
      <c r="C142" s="200" t="s">
        <v>429</v>
      </c>
      <c r="D142" s="200" t="s">
        <v>129</v>
      </c>
      <c r="E142" s="201" t="s">
        <v>1554</v>
      </c>
      <c r="F142" s="202" t="s">
        <v>1555</v>
      </c>
      <c r="G142" s="203" t="s">
        <v>138</v>
      </c>
      <c r="H142" s="204">
        <v>1</v>
      </c>
      <c r="I142" s="205">
        <v>542</v>
      </c>
      <c r="J142" s="205">
        <f>ROUND(I142*H142,2)</f>
        <v>542</v>
      </c>
      <c r="K142" s="206"/>
      <c r="L142" s="35"/>
      <c r="M142" s="207" t="s">
        <v>1</v>
      </c>
      <c r="N142" s="208" t="s">
        <v>35</v>
      </c>
      <c r="O142" s="209">
        <v>0</v>
      </c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1" t="s">
        <v>133</v>
      </c>
      <c r="AT142" s="211" t="s">
        <v>129</v>
      </c>
      <c r="AU142" s="211" t="s">
        <v>78</v>
      </c>
      <c r="AY142" s="14" t="s">
        <v>127</v>
      </c>
      <c r="BE142" s="212">
        <f>IF(N142="základní",J142,0)</f>
        <v>542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78</v>
      </c>
      <c r="BK142" s="212">
        <f>ROUND(I142*H142,2)</f>
        <v>542</v>
      </c>
      <c r="BL142" s="14" t="s">
        <v>133</v>
      </c>
      <c r="BM142" s="211" t="s">
        <v>1556</v>
      </c>
    </row>
    <row r="143" s="2" customFormat="1" ht="24.15" customHeight="1">
      <c r="A143" s="29"/>
      <c r="B143" s="30"/>
      <c r="C143" s="200" t="s">
        <v>433</v>
      </c>
      <c r="D143" s="200" t="s">
        <v>129</v>
      </c>
      <c r="E143" s="201" t="s">
        <v>1557</v>
      </c>
      <c r="F143" s="202" t="s">
        <v>1558</v>
      </c>
      <c r="G143" s="203" t="s">
        <v>138</v>
      </c>
      <c r="H143" s="204">
        <v>1</v>
      </c>
      <c r="I143" s="205">
        <v>767</v>
      </c>
      <c r="J143" s="205">
        <f>ROUND(I143*H143,2)</f>
        <v>767</v>
      </c>
      <c r="K143" s="206"/>
      <c r="L143" s="35"/>
      <c r="M143" s="207" t="s">
        <v>1</v>
      </c>
      <c r="N143" s="208" t="s">
        <v>35</v>
      </c>
      <c r="O143" s="209">
        <v>0</v>
      </c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1" t="s">
        <v>133</v>
      </c>
      <c r="AT143" s="211" t="s">
        <v>129</v>
      </c>
      <c r="AU143" s="211" t="s">
        <v>78</v>
      </c>
      <c r="AY143" s="14" t="s">
        <v>127</v>
      </c>
      <c r="BE143" s="212">
        <f>IF(N143="základní",J143,0)</f>
        <v>767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78</v>
      </c>
      <c r="BK143" s="212">
        <f>ROUND(I143*H143,2)</f>
        <v>767</v>
      </c>
      <c r="BL143" s="14" t="s">
        <v>133</v>
      </c>
      <c r="BM143" s="211" t="s">
        <v>1559</v>
      </c>
    </row>
    <row r="144" s="2" customFormat="1" ht="24.15" customHeight="1">
      <c r="A144" s="29"/>
      <c r="B144" s="30"/>
      <c r="C144" s="200" t="s">
        <v>437</v>
      </c>
      <c r="D144" s="200" t="s">
        <v>129</v>
      </c>
      <c r="E144" s="201" t="s">
        <v>1560</v>
      </c>
      <c r="F144" s="202" t="s">
        <v>1561</v>
      </c>
      <c r="G144" s="203" t="s">
        <v>138</v>
      </c>
      <c r="H144" s="204">
        <v>1</v>
      </c>
      <c r="I144" s="205">
        <v>812</v>
      </c>
      <c r="J144" s="205">
        <f>ROUND(I144*H144,2)</f>
        <v>812</v>
      </c>
      <c r="K144" s="206"/>
      <c r="L144" s="35"/>
      <c r="M144" s="207" t="s">
        <v>1</v>
      </c>
      <c r="N144" s="208" t="s">
        <v>35</v>
      </c>
      <c r="O144" s="209">
        <v>0</v>
      </c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1" t="s">
        <v>133</v>
      </c>
      <c r="AT144" s="211" t="s">
        <v>129</v>
      </c>
      <c r="AU144" s="211" t="s">
        <v>78</v>
      </c>
      <c r="AY144" s="14" t="s">
        <v>127</v>
      </c>
      <c r="BE144" s="212">
        <f>IF(N144="základní",J144,0)</f>
        <v>812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78</v>
      </c>
      <c r="BK144" s="212">
        <f>ROUND(I144*H144,2)</f>
        <v>812</v>
      </c>
      <c r="BL144" s="14" t="s">
        <v>133</v>
      </c>
      <c r="BM144" s="211" t="s">
        <v>1562</v>
      </c>
    </row>
    <row r="145" s="2" customFormat="1" ht="16.5" customHeight="1">
      <c r="A145" s="29"/>
      <c r="B145" s="30"/>
      <c r="C145" s="200" t="s">
        <v>441</v>
      </c>
      <c r="D145" s="200" t="s">
        <v>129</v>
      </c>
      <c r="E145" s="201" t="s">
        <v>1563</v>
      </c>
      <c r="F145" s="202" t="s">
        <v>1564</v>
      </c>
      <c r="G145" s="203" t="s">
        <v>138</v>
      </c>
      <c r="H145" s="204">
        <v>1</v>
      </c>
      <c r="I145" s="205">
        <v>1270</v>
      </c>
      <c r="J145" s="205">
        <f>ROUND(I145*H145,2)</f>
        <v>1270</v>
      </c>
      <c r="K145" s="206"/>
      <c r="L145" s="35"/>
      <c r="M145" s="207" t="s">
        <v>1</v>
      </c>
      <c r="N145" s="208" t="s">
        <v>35</v>
      </c>
      <c r="O145" s="209">
        <v>0</v>
      </c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1" t="s">
        <v>133</v>
      </c>
      <c r="AT145" s="211" t="s">
        <v>129</v>
      </c>
      <c r="AU145" s="211" t="s">
        <v>78</v>
      </c>
      <c r="AY145" s="14" t="s">
        <v>127</v>
      </c>
      <c r="BE145" s="212">
        <f>IF(N145="základní",J145,0)</f>
        <v>1270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78</v>
      </c>
      <c r="BK145" s="212">
        <f>ROUND(I145*H145,2)</f>
        <v>1270</v>
      </c>
      <c r="BL145" s="14" t="s">
        <v>133</v>
      </c>
      <c r="BM145" s="211" t="s">
        <v>1565</v>
      </c>
    </row>
    <row r="146" s="2" customFormat="1" ht="16.5" customHeight="1">
      <c r="A146" s="29"/>
      <c r="B146" s="30"/>
      <c r="C146" s="200" t="s">
        <v>445</v>
      </c>
      <c r="D146" s="200" t="s">
        <v>129</v>
      </c>
      <c r="E146" s="201" t="s">
        <v>1566</v>
      </c>
      <c r="F146" s="202" t="s">
        <v>1567</v>
      </c>
      <c r="G146" s="203" t="s">
        <v>138</v>
      </c>
      <c r="H146" s="204">
        <v>1</v>
      </c>
      <c r="I146" s="205">
        <v>427</v>
      </c>
      <c r="J146" s="205">
        <f>ROUND(I146*H146,2)</f>
        <v>427</v>
      </c>
      <c r="K146" s="206"/>
      <c r="L146" s="35"/>
      <c r="M146" s="207" t="s">
        <v>1</v>
      </c>
      <c r="N146" s="208" t="s">
        <v>35</v>
      </c>
      <c r="O146" s="209">
        <v>0</v>
      </c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1" t="s">
        <v>133</v>
      </c>
      <c r="AT146" s="211" t="s">
        <v>129</v>
      </c>
      <c r="AU146" s="211" t="s">
        <v>78</v>
      </c>
      <c r="AY146" s="14" t="s">
        <v>127</v>
      </c>
      <c r="BE146" s="212">
        <f>IF(N146="základní",J146,0)</f>
        <v>427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78</v>
      </c>
      <c r="BK146" s="212">
        <f>ROUND(I146*H146,2)</f>
        <v>427</v>
      </c>
      <c r="BL146" s="14" t="s">
        <v>133</v>
      </c>
      <c r="BM146" s="211" t="s">
        <v>1568</v>
      </c>
    </row>
    <row r="147" s="2" customFormat="1" ht="16.5" customHeight="1">
      <c r="A147" s="29"/>
      <c r="B147" s="30"/>
      <c r="C147" s="200" t="s">
        <v>449</v>
      </c>
      <c r="D147" s="200" t="s">
        <v>129</v>
      </c>
      <c r="E147" s="201" t="s">
        <v>1569</v>
      </c>
      <c r="F147" s="202" t="s">
        <v>1570</v>
      </c>
      <c r="G147" s="203" t="s">
        <v>138</v>
      </c>
      <c r="H147" s="204">
        <v>1</v>
      </c>
      <c r="I147" s="205">
        <v>6370</v>
      </c>
      <c r="J147" s="205">
        <f>ROUND(I147*H147,2)</f>
        <v>6370</v>
      </c>
      <c r="K147" s="206"/>
      <c r="L147" s="35"/>
      <c r="M147" s="207" t="s">
        <v>1</v>
      </c>
      <c r="N147" s="208" t="s">
        <v>35</v>
      </c>
      <c r="O147" s="209">
        <v>0</v>
      </c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1" t="s">
        <v>133</v>
      </c>
      <c r="AT147" s="211" t="s">
        <v>129</v>
      </c>
      <c r="AU147" s="211" t="s">
        <v>78</v>
      </c>
      <c r="AY147" s="14" t="s">
        <v>127</v>
      </c>
      <c r="BE147" s="212">
        <f>IF(N147="základní",J147,0)</f>
        <v>6370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78</v>
      </c>
      <c r="BK147" s="212">
        <f>ROUND(I147*H147,2)</f>
        <v>6370</v>
      </c>
      <c r="BL147" s="14" t="s">
        <v>133</v>
      </c>
      <c r="BM147" s="211" t="s">
        <v>1571</v>
      </c>
    </row>
    <row r="148" s="2" customFormat="1" ht="16.5" customHeight="1">
      <c r="A148" s="29"/>
      <c r="B148" s="30"/>
      <c r="C148" s="200" t="s">
        <v>221</v>
      </c>
      <c r="D148" s="200" t="s">
        <v>129</v>
      </c>
      <c r="E148" s="201" t="s">
        <v>1572</v>
      </c>
      <c r="F148" s="202" t="s">
        <v>1573</v>
      </c>
      <c r="G148" s="203" t="s">
        <v>138</v>
      </c>
      <c r="H148" s="204">
        <v>1</v>
      </c>
      <c r="I148" s="205">
        <v>14400</v>
      </c>
      <c r="J148" s="205">
        <f>ROUND(I148*H148,2)</f>
        <v>14400</v>
      </c>
      <c r="K148" s="206"/>
      <c r="L148" s="35"/>
      <c r="M148" s="207" t="s">
        <v>1</v>
      </c>
      <c r="N148" s="208" t="s">
        <v>35</v>
      </c>
      <c r="O148" s="209">
        <v>0</v>
      </c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1" t="s">
        <v>133</v>
      </c>
      <c r="AT148" s="211" t="s">
        <v>129</v>
      </c>
      <c r="AU148" s="211" t="s">
        <v>78</v>
      </c>
      <c r="AY148" s="14" t="s">
        <v>127</v>
      </c>
      <c r="BE148" s="212">
        <f>IF(N148="základní",J148,0)</f>
        <v>14400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78</v>
      </c>
      <c r="BK148" s="212">
        <f>ROUND(I148*H148,2)</f>
        <v>14400</v>
      </c>
      <c r="BL148" s="14" t="s">
        <v>133</v>
      </c>
      <c r="BM148" s="211" t="s">
        <v>1574</v>
      </c>
    </row>
    <row r="149" s="2" customFormat="1" ht="24.15" customHeight="1">
      <c r="A149" s="29"/>
      <c r="B149" s="30"/>
      <c r="C149" s="200" t="s">
        <v>456</v>
      </c>
      <c r="D149" s="200" t="s">
        <v>129</v>
      </c>
      <c r="E149" s="201" t="s">
        <v>1575</v>
      </c>
      <c r="F149" s="202" t="s">
        <v>1576</v>
      </c>
      <c r="G149" s="203" t="s">
        <v>138</v>
      </c>
      <c r="H149" s="204">
        <v>1</v>
      </c>
      <c r="I149" s="205">
        <v>1370</v>
      </c>
      <c r="J149" s="205">
        <f>ROUND(I149*H149,2)</f>
        <v>1370</v>
      </c>
      <c r="K149" s="206"/>
      <c r="L149" s="35"/>
      <c r="M149" s="207" t="s">
        <v>1</v>
      </c>
      <c r="N149" s="208" t="s">
        <v>35</v>
      </c>
      <c r="O149" s="209">
        <v>0</v>
      </c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1" t="s">
        <v>133</v>
      </c>
      <c r="AT149" s="211" t="s">
        <v>129</v>
      </c>
      <c r="AU149" s="211" t="s">
        <v>78</v>
      </c>
      <c r="AY149" s="14" t="s">
        <v>127</v>
      </c>
      <c r="BE149" s="212">
        <f>IF(N149="základní",J149,0)</f>
        <v>1370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78</v>
      </c>
      <c r="BK149" s="212">
        <f>ROUND(I149*H149,2)</f>
        <v>1370</v>
      </c>
      <c r="BL149" s="14" t="s">
        <v>133</v>
      </c>
      <c r="BM149" s="211" t="s">
        <v>1577</v>
      </c>
    </row>
    <row r="150" s="2" customFormat="1" ht="16.5" customHeight="1">
      <c r="A150" s="29"/>
      <c r="B150" s="30"/>
      <c r="C150" s="200" t="s">
        <v>460</v>
      </c>
      <c r="D150" s="200" t="s">
        <v>129</v>
      </c>
      <c r="E150" s="201" t="s">
        <v>1578</v>
      </c>
      <c r="F150" s="202" t="s">
        <v>1579</v>
      </c>
      <c r="G150" s="203" t="s">
        <v>138</v>
      </c>
      <c r="H150" s="204">
        <v>1</v>
      </c>
      <c r="I150" s="205">
        <v>3130</v>
      </c>
      <c r="J150" s="205">
        <f>ROUND(I150*H150,2)</f>
        <v>3130</v>
      </c>
      <c r="K150" s="206"/>
      <c r="L150" s="35"/>
      <c r="M150" s="207" t="s">
        <v>1</v>
      </c>
      <c r="N150" s="208" t="s">
        <v>35</v>
      </c>
      <c r="O150" s="209">
        <v>0</v>
      </c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1" t="s">
        <v>133</v>
      </c>
      <c r="AT150" s="211" t="s">
        <v>129</v>
      </c>
      <c r="AU150" s="211" t="s">
        <v>78</v>
      </c>
      <c r="AY150" s="14" t="s">
        <v>127</v>
      </c>
      <c r="BE150" s="212">
        <f>IF(N150="základní",J150,0)</f>
        <v>3130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78</v>
      </c>
      <c r="BK150" s="212">
        <f>ROUND(I150*H150,2)</f>
        <v>3130</v>
      </c>
      <c r="BL150" s="14" t="s">
        <v>133</v>
      </c>
      <c r="BM150" s="211" t="s">
        <v>1580</v>
      </c>
    </row>
    <row r="151" s="2" customFormat="1" ht="21.75" customHeight="1">
      <c r="A151" s="29"/>
      <c r="B151" s="30"/>
      <c r="C151" s="200" t="s">
        <v>464</v>
      </c>
      <c r="D151" s="200" t="s">
        <v>129</v>
      </c>
      <c r="E151" s="201" t="s">
        <v>1581</v>
      </c>
      <c r="F151" s="202" t="s">
        <v>1582</v>
      </c>
      <c r="G151" s="203" t="s">
        <v>138</v>
      </c>
      <c r="H151" s="204">
        <v>1</v>
      </c>
      <c r="I151" s="205">
        <v>1570</v>
      </c>
      <c r="J151" s="205">
        <f>ROUND(I151*H151,2)</f>
        <v>1570</v>
      </c>
      <c r="K151" s="206"/>
      <c r="L151" s="35"/>
      <c r="M151" s="207" t="s">
        <v>1</v>
      </c>
      <c r="N151" s="208" t="s">
        <v>35</v>
      </c>
      <c r="O151" s="209">
        <v>0</v>
      </c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1" t="s">
        <v>133</v>
      </c>
      <c r="AT151" s="211" t="s">
        <v>129</v>
      </c>
      <c r="AU151" s="211" t="s">
        <v>78</v>
      </c>
      <c r="AY151" s="14" t="s">
        <v>127</v>
      </c>
      <c r="BE151" s="212">
        <f>IF(N151="základní",J151,0)</f>
        <v>1570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78</v>
      </c>
      <c r="BK151" s="212">
        <f>ROUND(I151*H151,2)</f>
        <v>1570</v>
      </c>
      <c r="BL151" s="14" t="s">
        <v>133</v>
      </c>
      <c r="BM151" s="211" t="s">
        <v>1583</v>
      </c>
    </row>
    <row r="152" s="2" customFormat="1" ht="16.5" customHeight="1">
      <c r="A152" s="29"/>
      <c r="B152" s="30"/>
      <c r="C152" s="200" t="s">
        <v>468</v>
      </c>
      <c r="D152" s="200" t="s">
        <v>129</v>
      </c>
      <c r="E152" s="201" t="s">
        <v>1584</v>
      </c>
      <c r="F152" s="202" t="s">
        <v>1585</v>
      </c>
      <c r="G152" s="203" t="s">
        <v>138</v>
      </c>
      <c r="H152" s="204">
        <v>1</v>
      </c>
      <c r="I152" s="205">
        <v>417</v>
      </c>
      <c r="J152" s="205">
        <f>ROUND(I152*H152,2)</f>
        <v>417</v>
      </c>
      <c r="K152" s="206"/>
      <c r="L152" s="35"/>
      <c r="M152" s="207" t="s">
        <v>1</v>
      </c>
      <c r="N152" s="208" t="s">
        <v>35</v>
      </c>
      <c r="O152" s="209">
        <v>0</v>
      </c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1" t="s">
        <v>133</v>
      </c>
      <c r="AT152" s="211" t="s">
        <v>129</v>
      </c>
      <c r="AU152" s="211" t="s">
        <v>78</v>
      </c>
      <c r="AY152" s="14" t="s">
        <v>127</v>
      </c>
      <c r="BE152" s="212">
        <f>IF(N152="základní",J152,0)</f>
        <v>417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78</v>
      </c>
      <c r="BK152" s="212">
        <f>ROUND(I152*H152,2)</f>
        <v>417</v>
      </c>
      <c r="BL152" s="14" t="s">
        <v>133</v>
      </c>
      <c r="BM152" s="211" t="s">
        <v>1586</v>
      </c>
    </row>
    <row r="153" s="2" customFormat="1" ht="16.5" customHeight="1">
      <c r="A153" s="29"/>
      <c r="B153" s="30"/>
      <c r="C153" s="200" t="s">
        <v>472</v>
      </c>
      <c r="D153" s="200" t="s">
        <v>129</v>
      </c>
      <c r="E153" s="201" t="s">
        <v>1587</v>
      </c>
      <c r="F153" s="202" t="s">
        <v>1588</v>
      </c>
      <c r="G153" s="203" t="s">
        <v>138</v>
      </c>
      <c r="H153" s="204">
        <v>1</v>
      </c>
      <c r="I153" s="205">
        <v>933</v>
      </c>
      <c r="J153" s="205">
        <f>ROUND(I153*H153,2)</f>
        <v>933</v>
      </c>
      <c r="K153" s="206"/>
      <c r="L153" s="35"/>
      <c r="M153" s="207" t="s">
        <v>1</v>
      </c>
      <c r="N153" s="208" t="s">
        <v>35</v>
      </c>
      <c r="O153" s="209">
        <v>0</v>
      </c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1" t="s">
        <v>133</v>
      </c>
      <c r="AT153" s="211" t="s">
        <v>129</v>
      </c>
      <c r="AU153" s="211" t="s">
        <v>78</v>
      </c>
      <c r="AY153" s="14" t="s">
        <v>127</v>
      </c>
      <c r="BE153" s="212">
        <f>IF(N153="základní",J153,0)</f>
        <v>933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78</v>
      </c>
      <c r="BK153" s="212">
        <f>ROUND(I153*H153,2)</f>
        <v>933</v>
      </c>
      <c r="BL153" s="14" t="s">
        <v>133</v>
      </c>
      <c r="BM153" s="211" t="s">
        <v>1589</v>
      </c>
    </row>
    <row r="154" s="2" customFormat="1" ht="16.5" customHeight="1">
      <c r="A154" s="29"/>
      <c r="B154" s="30"/>
      <c r="C154" s="200" t="s">
        <v>476</v>
      </c>
      <c r="D154" s="200" t="s">
        <v>129</v>
      </c>
      <c r="E154" s="201" t="s">
        <v>1590</v>
      </c>
      <c r="F154" s="202" t="s">
        <v>1591</v>
      </c>
      <c r="G154" s="203" t="s">
        <v>138</v>
      </c>
      <c r="H154" s="204">
        <v>1</v>
      </c>
      <c r="I154" s="205">
        <v>417</v>
      </c>
      <c r="J154" s="205">
        <f>ROUND(I154*H154,2)</f>
        <v>417</v>
      </c>
      <c r="K154" s="206"/>
      <c r="L154" s="35"/>
      <c r="M154" s="207" t="s">
        <v>1</v>
      </c>
      <c r="N154" s="208" t="s">
        <v>35</v>
      </c>
      <c r="O154" s="209">
        <v>0</v>
      </c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1" t="s">
        <v>133</v>
      </c>
      <c r="AT154" s="211" t="s">
        <v>129</v>
      </c>
      <c r="AU154" s="211" t="s">
        <v>78</v>
      </c>
      <c r="AY154" s="14" t="s">
        <v>127</v>
      </c>
      <c r="BE154" s="212">
        <f>IF(N154="základní",J154,0)</f>
        <v>417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78</v>
      </c>
      <c r="BK154" s="212">
        <f>ROUND(I154*H154,2)</f>
        <v>417</v>
      </c>
      <c r="BL154" s="14" t="s">
        <v>133</v>
      </c>
      <c r="BM154" s="211" t="s">
        <v>1592</v>
      </c>
    </row>
    <row r="155" s="2" customFormat="1" ht="16.5" customHeight="1">
      <c r="A155" s="29"/>
      <c r="B155" s="30"/>
      <c r="C155" s="200" t="s">
        <v>480</v>
      </c>
      <c r="D155" s="200" t="s">
        <v>129</v>
      </c>
      <c r="E155" s="201" t="s">
        <v>1593</v>
      </c>
      <c r="F155" s="202" t="s">
        <v>1594</v>
      </c>
      <c r="G155" s="203" t="s">
        <v>138</v>
      </c>
      <c r="H155" s="204">
        <v>1</v>
      </c>
      <c r="I155" s="205">
        <v>37500</v>
      </c>
      <c r="J155" s="205">
        <f>ROUND(I155*H155,2)</f>
        <v>37500</v>
      </c>
      <c r="K155" s="206"/>
      <c r="L155" s="35"/>
      <c r="M155" s="207" t="s">
        <v>1</v>
      </c>
      <c r="N155" s="208" t="s">
        <v>35</v>
      </c>
      <c r="O155" s="209">
        <v>0</v>
      </c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1" t="s">
        <v>133</v>
      </c>
      <c r="AT155" s="211" t="s">
        <v>129</v>
      </c>
      <c r="AU155" s="211" t="s">
        <v>78</v>
      </c>
      <c r="AY155" s="14" t="s">
        <v>127</v>
      </c>
      <c r="BE155" s="212">
        <f>IF(N155="základní",J155,0)</f>
        <v>37500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78</v>
      </c>
      <c r="BK155" s="212">
        <f>ROUND(I155*H155,2)</f>
        <v>37500</v>
      </c>
      <c r="BL155" s="14" t="s">
        <v>133</v>
      </c>
      <c r="BM155" s="211" t="s">
        <v>1595</v>
      </c>
    </row>
    <row r="156" s="2" customFormat="1" ht="16.5" customHeight="1">
      <c r="A156" s="29"/>
      <c r="B156" s="30"/>
      <c r="C156" s="200" t="s">
        <v>484</v>
      </c>
      <c r="D156" s="200" t="s">
        <v>129</v>
      </c>
      <c r="E156" s="201" t="s">
        <v>1596</v>
      </c>
      <c r="F156" s="202" t="s">
        <v>1597</v>
      </c>
      <c r="G156" s="203" t="s">
        <v>138</v>
      </c>
      <c r="H156" s="204">
        <v>1</v>
      </c>
      <c r="I156" s="205">
        <v>79300</v>
      </c>
      <c r="J156" s="205">
        <f>ROUND(I156*H156,2)</f>
        <v>79300</v>
      </c>
      <c r="K156" s="206"/>
      <c r="L156" s="35"/>
      <c r="M156" s="207" t="s">
        <v>1</v>
      </c>
      <c r="N156" s="208" t="s">
        <v>35</v>
      </c>
      <c r="O156" s="209">
        <v>0</v>
      </c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1" t="s">
        <v>133</v>
      </c>
      <c r="AT156" s="211" t="s">
        <v>129</v>
      </c>
      <c r="AU156" s="211" t="s">
        <v>78</v>
      </c>
      <c r="AY156" s="14" t="s">
        <v>127</v>
      </c>
      <c r="BE156" s="212">
        <f>IF(N156="základní",J156,0)</f>
        <v>79300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78</v>
      </c>
      <c r="BK156" s="212">
        <f>ROUND(I156*H156,2)</f>
        <v>79300</v>
      </c>
      <c r="BL156" s="14" t="s">
        <v>133</v>
      </c>
      <c r="BM156" s="211" t="s">
        <v>1598</v>
      </c>
    </row>
    <row r="157" s="2" customFormat="1" ht="16.5" customHeight="1">
      <c r="A157" s="29"/>
      <c r="B157" s="30"/>
      <c r="C157" s="200" t="s">
        <v>488</v>
      </c>
      <c r="D157" s="200" t="s">
        <v>129</v>
      </c>
      <c r="E157" s="201" t="s">
        <v>1599</v>
      </c>
      <c r="F157" s="202" t="s">
        <v>1600</v>
      </c>
      <c r="G157" s="203" t="s">
        <v>138</v>
      </c>
      <c r="H157" s="204">
        <v>1</v>
      </c>
      <c r="I157" s="205">
        <v>116900</v>
      </c>
      <c r="J157" s="205">
        <f>ROUND(I157*H157,2)</f>
        <v>116900</v>
      </c>
      <c r="K157" s="206"/>
      <c r="L157" s="35"/>
      <c r="M157" s="207" t="s">
        <v>1</v>
      </c>
      <c r="N157" s="208" t="s">
        <v>35</v>
      </c>
      <c r="O157" s="209">
        <v>0</v>
      </c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1" t="s">
        <v>133</v>
      </c>
      <c r="AT157" s="211" t="s">
        <v>129</v>
      </c>
      <c r="AU157" s="211" t="s">
        <v>78</v>
      </c>
      <c r="AY157" s="14" t="s">
        <v>127</v>
      </c>
      <c r="BE157" s="212">
        <f>IF(N157="základní",J157,0)</f>
        <v>116900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78</v>
      </c>
      <c r="BK157" s="212">
        <f>ROUND(I157*H157,2)</f>
        <v>116900</v>
      </c>
      <c r="BL157" s="14" t="s">
        <v>133</v>
      </c>
      <c r="BM157" s="211" t="s">
        <v>1601</v>
      </c>
    </row>
    <row r="158" s="2" customFormat="1" ht="16.5" customHeight="1">
      <c r="A158" s="29"/>
      <c r="B158" s="30"/>
      <c r="C158" s="200" t="s">
        <v>492</v>
      </c>
      <c r="D158" s="200" t="s">
        <v>129</v>
      </c>
      <c r="E158" s="201" t="s">
        <v>1602</v>
      </c>
      <c r="F158" s="202" t="s">
        <v>1603</v>
      </c>
      <c r="G158" s="203" t="s">
        <v>138</v>
      </c>
      <c r="H158" s="204">
        <v>1</v>
      </c>
      <c r="I158" s="205">
        <v>156400</v>
      </c>
      <c r="J158" s="205">
        <f>ROUND(I158*H158,2)</f>
        <v>156400</v>
      </c>
      <c r="K158" s="206"/>
      <c r="L158" s="35"/>
      <c r="M158" s="207" t="s">
        <v>1</v>
      </c>
      <c r="N158" s="208" t="s">
        <v>35</v>
      </c>
      <c r="O158" s="209">
        <v>0</v>
      </c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1" t="s">
        <v>133</v>
      </c>
      <c r="AT158" s="211" t="s">
        <v>129</v>
      </c>
      <c r="AU158" s="211" t="s">
        <v>78</v>
      </c>
      <c r="AY158" s="14" t="s">
        <v>127</v>
      </c>
      <c r="BE158" s="212">
        <f>IF(N158="základní",J158,0)</f>
        <v>156400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78</v>
      </c>
      <c r="BK158" s="212">
        <f>ROUND(I158*H158,2)</f>
        <v>156400</v>
      </c>
      <c r="BL158" s="14" t="s">
        <v>133</v>
      </c>
      <c r="BM158" s="211" t="s">
        <v>1604</v>
      </c>
    </row>
    <row r="159" s="2" customFormat="1" ht="16.5" customHeight="1">
      <c r="A159" s="29"/>
      <c r="B159" s="30"/>
      <c r="C159" s="200" t="s">
        <v>496</v>
      </c>
      <c r="D159" s="200" t="s">
        <v>129</v>
      </c>
      <c r="E159" s="201" t="s">
        <v>1605</v>
      </c>
      <c r="F159" s="202" t="s">
        <v>1606</v>
      </c>
      <c r="G159" s="203" t="s">
        <v>138</v>
      </c>
      <c r="H159" s="204">
        <v>1</v>
      </c>
      <c r="I159" s="205">
        <v>126200</v>
      </c>
      <c r="J159" s="205">
        <f>ROUND(I159*H159,2)</f>
        <v>126200</v>
      </c>
      <c r="K159" s="206"/>
      <c r="L159" s="35"/>
      <c r="M159" s="207" t="s">
        <v>1</v>
      </c>
      <c r="N159" s="208" t="s">
        <v>35</v>
      </c>
      <c r="O159" s="209">
        <v>0</v>
      </c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1" t="s">
        <v>133</v>
      </c>
      <c r="AT159" s="211" t="s">
        <v>129</v>
      </c>
      <c r="AU159" s="211" t="s">
        <v>78</v>
      </c>
      <c r="AY159" s="14" t="s">
        <v>127</v>
      </c>
      <c r="BE159" s="212">
        <f>IF(N159="základní",J159,0)</f>
        <v>126200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78</v>
      </c>
      <c r="BK159" s="212">
        <f>ROUND(I159*H159,2)</f>
        <v>126200</v>
      </c>
      <c r="BL159" s="14" t="s">
        <v>133</v>
      </c>
      <c r="BM159" s="211" t="s">
        <v>1607</v>
      </c>
    </row>
    <row r="160" s="2" customFormat="1" ht="16.5" customHeight="1">
      <c r="A160" s="29"/>
      <c r="B160" s="30"/>
      <c r="C160" s="200" t="s">
        <v>500</v>
      </c>
      <c r="D160" s="200" t="s">
        <v>129</v>
      </c>
      <c r="E160" s="201" t="s">
        <v>130</v>
      </c>
      <c r="F160" s="202" t="s">
        <v>131</v>
      </c>
      <c r="G160" s="203" t="s">
        <v>132</v>
      </c>
      <c r="H160" s="204">
        <v>1</v>
      </c>
      <c r="I160" s="205">
        <v>9400</v>
      </c>
      <c r="J160" s="205">
        <f>ROUND(I160*H160,2)</f>
        <v>9400</v>
      </c>
      <c r="K160" s="206"/>
      <c r="L160" s="35"/>
      <c r="M160" s="207" t="s">
        <v>1</v>
      </c>
      <c r="N160" s="208" t="s">
        <v>35</v>
      </c>
      <c r="O160" s="209">
        <v>0</v>
      </c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1" t="s">
        <v>133</v>
      </c>
      <c r="AT160" s="211" t="s">
        <v>129</v>
      </c>
      <c r="AU160" s="211" t="s">
        <v>78</v>
      </c>
      <c r="AY160" s="14" t="s">
        <v>127</v>
      </c>
      <c r="BE160" s="212">
        <f>IF(N160="základní",J160,0)</f>
        <v>9400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78</v>
      </c>
      <c r="BK160" s="212">
        <f>ROUND(I160*H160,2)</f>
        <v>9400</v>
      </c>
      <c r="BL160" s="14" t="s">
        <v>133</v>
      </c>
      <c r="BM160" s="211" t="s">
        <v>1608</v>
      </c>
    </row>
    <row r="161" s="2" customFormat="1" ht="16.5" customHeight="1">
      <c r="A161" s="29"/>
      <c r="B161" s="30"/>
      <c r="C161" s="200" t="s">
        <v>504</v>
      </c>
      <c r="D161" s="200" t="s">
        <v>129</v>
      </c>
      <c r="E161" s="201" t="s">
        <v>136</v>
      </c>
      <c r="F161" s="202" t="s">
        <v>137</v>
      </c>
      <c r="G161" s="203" t="s">
        <v>138</v>
      </c>
      <c r="H161" s="204">
        <v>1</v>
      </c>
      <c r="I161" s="205">
        <v>4700</v>
      </c>
      <c r="J161" s="205">
        <f>ROUND(I161*H161,2)</f>
        <v>4700</v>
      </c>
      <c r="K161" s="206"/>
      <c r="L161" s="35"/>
      <c r="M161" s="207" t="s">
        <v>1</v>
      </c>
      <c r="N161" s="208" t="s">
        <v>35</v>
      </c>
      <c r="O161" s="209">
        <v>0</v>
      </c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1" t="s">
        <v>133</v>
      </c>
      <c r="AT161" s="211" t="s">
        <v>129</v>
      </c>
      <c r="AU161" s="211" t="s">
        <v>78</v>
      </c>
      <c r="AY161" s="14" t="s">
        <v>127</v>
      </c>
      <c r="BE161" s="212">
        <f>IF(N161="základní",J161,0)</f>
        <v>4700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78</v>
      </c>
      <c r="BK161" s="212">
        <f>ROUND(I161*H161,2)</f>
        <v>4700</v>
      </c>
      <c r="BL161" s="14" t="s">
        <v>133</v>
      </c>
      <c r="BM161" s="211" t="s">
        <v>1609</v>
      </c>
    </row>
    <row r="162" s="2" customFormat="1" ht="16.5" customHeight="1">
      <c r="A162" s="29"/>
      <c r="B162" s="30"/>
      <c r="C162" s="200" t="s">
        <v>508</v>
      </c>
      <c r="D162" s="200" t="s">
        <v>129</v>
      </c>
      <c r="E162" s="201" t="s">
        <v>141</v>
      </c>
      <c r="F162" s="202" t="s">
        <v>142</v>
      </c>
      <c r="G162" s="203" t="s">
        <v>138</v>
      </c>
      <c r="H162" s="204">
        <v>1</v>
      </c>
      <c r="I162" s="205">
        <v>3130</v>
      </c>
      <c r="J162" s="205">
        <f>ROUND(I162*H162,2)</f>
        <v>3130</v>
      </c>
      <c r="K162" s="206"/>
      <c r="L162" s="35"/>
      <c r="M162" s="207" t="s">
        <v>1</v>
      </c>
      <c r="N162" s="208" t="s">
        <v>35</v>
      </c>
      <c r="O162" s="209">
        <v>0</v>
      </c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1" t="s">
        <v>133</v>
      </c>
      <c r="AT162" s="211" t="s">
        <v>129</v>
      </c>
      <c r="AU162" s="211" t="s">
        <v>78</v>
      </c>
      <c r="AY162" s="14" t="s">
        <v>127</v>
      </c>
      <c r="BE162" s="212">
        <f>IF(N162="základní",J162,0)</f>
        <v>3130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4" t="s">
        <v>78</v>
      </c>
      <c r="BK162" s="212">
        <f>ROUND(I162*H162,2)</f>
        <v>3130</v>
      </c>
      <c r="BL162" s="14" t="s">
        <v>133</v>
      </c>
      <c r="BM162" s="211" t="s">
        <v>1610</v>
      </c>
    </row>
    <row r="163" s="2" customFormat="1" ht="21.75" customHeight="1">
      <c r="A163" s="29"/>
      <c r="B163" s="30"/>
      <c r="C163" s="200" t="s">
        <v>512</v>
      </c>
      <c r="D163" s="200" t="s">
        <v>129</v>
      </c>
      <c r="E163" s="201" t="s">
        <v>145</v>
      </c>
      <c r="F163" s="202" t="s">
        <v>146</v>
      </c>
      <c r="G163" s="203" t="s">
        <v>138</v>
      </c>
      <c r="H163" s="204">
        <v>1</v>
      </c>
      <c r="I163" s="205">
        <v>1570</v>
      </c>
      <c r="J163" s="205">
        <f>ROUND(I163*H163,2)</f>
        <v>1570</v>
      </c>
      <c r="K163" s="206"/>
      <c r="L163" s="35"/>
      <c r="M163" s="213" t="s">
        <v>1</v>
      </c>
      <c r="N163" s="214" t="s">
        <v>35</v>
      </c>
      <c r="O163" s="215">
        <v>0</v>
      </c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1" t="s">
        <v>133</v>
      </c>
      <c r="AT163" s="211" t="s">
        <v>129</v>
      </c>
      <c r="AU163" s="211" t="s">
        <v>78</v>
      </c>
      <c r="AY163" s="14" t="s">
        <v>127</v>
      </c>
      <c r="BE163" s="212">
        <f>IF(N163="základní",J163,0)</f>
        <v>1570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78</v>
      </c>
      <c r="BK163" s="212">
        <f>ROUND(I163*H163,2)</f>
        <v>1570</v>
      </c>
      <c r="BL163" s="14" t="s">
        <v>133</v>
      </c>
      <c r="BM163" s="211" t="s">
        <v>1611</v>
      </c>
    </row>
    <row r="164" s="2" customFormat="1" ht="6.96" customHeight="1">
      <c r="A164" s="29"/>
      <c r="B164" s="56"/>
      <c r="C164" s="57"/>
      <c r="D164" s="57"/>
      <c r="E164" s="57"/>
      <c r="F164" s="57"/>
      <c r="G164" s="57"/>
      <c r="H164" s="57"/>
      <c r="I164" s="57"/>
      <c r="J164" s="57"/>
      <c r="K164" s="57"/>
      <c r="L164" s="35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</sheetData>
  <sheetProtection sheet="1" autoFilter="0" formatColumns="0" formatRows="0" objects="1" scenarios="1" spinCount="100000" saltValue="uR7GEvQs7xiWcst5tTkoDI+5otO1RrdIjpP1nZ4Z46Q7qv7XyaG9ZjGksXwEFKqXdcEt8M588Q6KfeG31CfF5w==" hashValue="JkhlQYR0IXMPo/9V/7lZ4PhStZSN32m2Y46FdBeTmXiwygEHkrrxAjuqxUIb7D+Q4quLgyWKH22ghFq86OJDFg==" algorithmName="SHA-512" password="CC35"/>
  <autoFilter ref="C116:K16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1612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ROUND(J117, 2)</f>
        <v>20041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ROUND((SUM(BE117:BE129)),  2)</f>
        <v>20041</v>
      </c>
      <c r="G33" s="29"/>
      <c r="H33" s="29"/>
      <c r="I33" s="145">
        <v>0.20999999999999999</v>
      </c>
      <c r="J33" s="144">
        <f>ROUND(((SUM(BE117:BE129))*I33),  2)</f>
        <v>4208.6099999999997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ROUND((SUM(BF117:BF129)),  2)</f>
        <v>0</v>
      </c>
      <c r="G34" s="29"/>
      <c r="H34" s="29"/>
      <c r="I34" s="145">
        <v>0.14999999999999999</v>
      </c>
      <c r="J34" s="144">
        <f>ROUND(((SUM(BF117:BF129))*I34),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ROUND((SUM(BG117:BG129)),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ROUND((SUM(BH117:BH129)),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ROUND((SUM(BI117:BI129)),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24249.610000000001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06 - Montáž a demontáž ASHS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J117</f>
        <v>20041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110</v>
      </c>
      <c r="E97" s="172"/>
      <c r="F97" s="172"/>
      <c r="G97" s="172"/>
      <c r="H97" s="172"/>
      <c r="I97" s="172"/>
      <c r="J97" s="173">
        <f>J118</f>
        <v>20041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Údržba, opravy a odstraňování závad u SSZT 2026 - 2027 revize o opravy EPS a EZS u SSZT Jihlava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103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PS 06 - Montáž a demontáž ASHS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69" t="str">
        <f>IF(J12="","",J12)</f>
        <v>15. 2. 2022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 xml:space="preserve"> </v>
      </c>
      <c r="G113" s="31"/>
      <c r="H113" s="31"/>
      <c r="I113" s="26" t="s">
        <v>26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28</v>
      </c>
      <c r="J114" s="27" t="str">
        <f>E24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5"/>
      <c r="B116" s="176"/>
      <c r="C116" s="177" t="s">
        <v>112</v>
      </c>
      <c r="D116" s="178" t="s">
        <v>55</v>
      </c>
      <c r="E116" s="178" t="s">
        <v>51</v>
      </c>
      <c r="F116" s="178" t="s">
        <v>52</v>
      </c>
      <c r="G116" s="178" t="s">
        <v>113</v>
      </c>
      <c r="H116" s="178" t="s">
        <v>114</v>
      </c>
      <c r="I116" s="178" t="s">
        <v>115</v>
      </c>
      <c r="J116" s="179" t="s">
        <v>107</v>
      </c>
      <c r="K116" s="180" t="s">
        <v>116</v>
      </c>
      <c r="L116" s="181"/>
      <c r="M116" s="90" t="s">
        <v>1</v>
      </c>
      <c r="N116" s="91" t="s">
        <v>34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2">
        <f>BK117</f>
        <v>20041</v>
      </c>
      <c r="K117" s="31"/>
      <c r="L117" s="35"/>
      <c r="M117" s="93"/>
      <c r="N117" s="183"/>
      <c r="O117" s="94"/>
      <c r="P117" s="184">
        <f>P118</f>
        <v>0</v>
      </c>
      <c r="Q117" s="94"/>
      <c r="R117" s="184">
        <f>R118</f>
        <v>0</v>
      </c>
      <c r="S117" s="94"/>
      <c r="T117" s="18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69</v>
      </c>
      <c r="AU117" s="14" t="s">
        <v>109</v>
      </c>
      <c r="BK117" s="186">
        <f>BK118</f>
        <v>20041</v>
      </c>
    </row>
    <row r="118" s="11" customFormat="1" ht="25.92" customHeight="1">
      <c r="A118" s="11"/>
      <c r="B118" s="187"/>
      <c r="C118" s="188"/>
      <c r="D118" s="189" t="s">
        <v>69</v>
      </c>
      <c r="E118" s="190" t="s">
        <v>124</v>
      </c>
      <c r="F118" s="190" t="s">
        <v>125</v>
      </c>
      <c r="G118" s="188"/>
      <c r="H118" s="188"/>
      <c r="I118" s="188"/>
      <c r="J118" s="191">
        <f>BK118</f>
        <v>20041</v>
      </c>
      <c r="K118" s="188"/>
      <c r="L118" s="192"/>
      <c r="M118" s="193"/>
      <c r="N118" s="194"/>
      <c r="O118" s="194"/>
      <c r="P118" s="195">
        <f>SUM(P119:P129)</f>
        <v>0</v>
      </c>
      <c r="Q118" s="194"/>
      <c r="R118" s="195">
        <f>SUM(R119:R129)</f>
        <v>0</v>
      </c>
      <c r="S118" s="194"/>
      <c r="T118" s="196">
        <f>SUM(T119:T129)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7" t="s">
        <v>126</v>
      </c>
      <c r="AT118" s="198" t="s">
        <v>69</v>
      </c>
      <c r="AU118" s="198" t="s">
        <v>70</v>
      </c>
      <c r="AY118" s="197" t="s">
        <v>127</v>
      </c>
      <c r="BK118" s="199">
        <f>SUM(BK119:BK129)</f>
        <v>20041</v>
      </c>
    </row>
    <row r="119" s="2" customFormat="1" ht="16.5" customHeight="1">
      <c r="A119" s="29"/>
      <c r="B119" s="30"/>
      <c r="C119" s="200" t="s">
        <v>78</v>
      </c>
      <c r="D119" s="200" t="s">
        <v>129</v>
      </c>
      <c r="E119" s="201" t="s">
        <v>1613</v>
      </c>
      <c r="F119" s="202" t="s">
        <v>1614</v>
      </c>
      <c r="G119" s="203" t="s">
        <v>1615</v>
      </c>
      <c r="H119" s="204">
        <v>1</v>
      </c>
      <c r="I119" s="205">
        <v>203</v>
      </c>
      <c r="J119" s="205">
        <f>ROUND(I119*H119,2)</f>
        <v>203</v>
      </c>
      <c r="K119" s="206"/>
      <c r="L119" s="35"/>
      <c r="M119" s="207" t="s">
        <v>1</v>
      </c>
      <c r="N119" s="208" t="s">
        <v>35</v>
      </c>
      <c r="O119" s="209">
        <v>0</v>
      </c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1" t="s">
        <v>133</v>
      </c>
      <c r="AT119" s="211" t="s">
        <v>129</v>
      </c>
      <c r="AU119" s="211" t="s">
        <v>78</v>
      </c>
      <c r="AY119" s="14" t="s">
        <v>127</v>
      </c>
      <c r="BE119" s="212">
        <f>IF(N119="základní",J119,0)</f>
        <v>203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78</v>
      </c>
      <c r="BK119" s="212">
        <f>ROUND(I119*H119,2)</f>
        <v>203</v>
      </c>
      <c r="BL119" s="14" t="s">
        <v>133</v>
      </c>
      <c r="BM119" s="211" t="s">
        <v>1616</v>
      </c>
    </row>
    <row r="120" s="2" customFormat="1" ht="33" customHeight="1">
      <c r="A120" s="29"/>
      <c r="B120" s="30"/>
      <c r="C120" s="200" t="s">
        <v>80</v>
      </c>
      <c r="D120" s="200" t="s">
        <v>129</v>
      </c>
      <c r="E120" s="201" t="s">
        <v>1617</v>
      </c>
      <c r="F120" s="202" t="s">
        <v>1618</v>
      </c>
      <c r="G120" s="203" t="s">
        <v>132</v>
      </c>
      <c r="H120" s="204">
        <v>1</v>
      </c>
      <c r="I120" s="205">
        <v>8190</v>
      </c>
      <c r="J120" s="205">
        <f>ROUND(I120*H120,2)</f>
        <v>8190</v>
      </c>
      <c r="K120" s="206"/>
      <c r="L120" s="35"/>
      <c r="M120" s="207" t="s">
        <v>1</v>
      </c>
      <c r="N120" s="208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133</v>
      </c>
      <c r="AT120" s="211" t="s">
        <v>129</v>
      </c>
      <c r="AU120" s="211" t="s">
        <v>78</v>
      </c>
      <c r="AY120" s="14" t="s">
        <v>127</v>
      </c>
      <c r="BE120" s="212">
        <f>IF(N120="základní",J120,0)</f>
        <v>8190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78</v>
      </c>
      <c r="BK120" s="212">
        <f>ROUND(I120*H120,2)</f>
        <v>8190</v>
      </c>
      <c r="BL120" s="14" t="s">
        <v>133</v>
      </c>
      <c r="BM120" s="211" t="s">
        <v>1619</v>
      </c>
    </row>
    <row r="121" s="2" customFormat="1" ht="16.5" customHeight="1">
      <c r="A121" s="29"/>
      <c r="B121" s="30"/>
      <c r="C121" s="200" t="s">
        <v>154</v>
      </c>
      <c r="D121" s="200" t="s">
        <v>129</v>
      </c>
      <c r="E121" s="201" t="s">
        <v>1620</v>
      </c>
      <c r="F121" s="202" t="s">
        <v>1621</v>
      </c>
      <c r="G121" s="203" t="s">
        <v>138</v>
      </c>
      <c r="H121" s="204">
        <v>1</v>
      </c>
      <c r="I121" s="205">
        <v>1150</v>
      </c>
      <c r="J121" s="205">
        <f>ROUND(I121*H121,2)</f>
        <v>1150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133</v>
      </c>
      <c r="AT121" s="211" t="s">
        <v>129</v>
      </c>
      <c r="AU121" s="211" t="s">
        <v>78</v>
      </c>
      <c r="AY121" s="14" t="s">
        <v>127</v>
      </c>
      <c r="BE121" s="212">
        <f>IF(N121="základní",J121,0)</f>
        <v>1150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78</v>
      </c>
      <c r="BK121" s="212">
        <f>ROUND(I121*H121,2)</f>
        <v>1150</v>
      </c>
      <c r="BL121" s="14" t="s">
        <v>133</v>
      </c>
      <c r="BM121" s="211" t="s">
        <v>1622</v>
      </c>
    </row>
    <row r="122" s="2" customFormat="1" ht="16.5" customHeight="1">
      <c r="A122" s="29"/>
      <c r="B122" s="30"/>
      <c r="C122" s="200" t="s">
        <v>126</v>
      </c>
      <c r="D122" s="200" t="s">
        <v>129</v>
      </c>
      <c r="E122" s="201" t="s">
        <v>1623</v>
      </c>
      <c r="F122" s="202" t="s">
        <v>1624</v>
      </c>
      <c r="G122" s="203" t="s">
        <v>138</v>
      </c>
      <c r="H122" s="204">
        <v>1</v>
      </c>
      <c r="I122" s="205">
        <v>1230</v>
      </c>
      <c r="J122" s="205">
        <f>ROUND(I122*H122,2)</f>
        <v>1230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133</v>
      </c>
      <c r="AT122" s="211" t="s">
        <v>129</v>
      </c>
      <c r="AU122" s="211" t="s">
        <v>78</v>
      </c>
      <c r="AY122" s="14" t="s">
        <v>127</v>
      </c>
      <c r="BE122" s="212">
        <f>IF(N122="základní",J122,0)</f>
        <v>1230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1230</v>
      </c>
      <c r="BL122" s="14" t="s">
        <v>133</v>
      </c>
      <c r="BM122" s="211" t="s">
        <v>1625</v>
      </c>
    </row>
    <row r="123" s="2" customFormat="1" ht="16.5" customHeight="1">
      <c r="A123" s="29"/>
      <c r="B123" s="30"/>
      <c r="C123" s="200" t="s">
        <v>161</v>
      </c>
      <c r="D123" s="200" t="s">
        <v>129</v>
      </c>
      <c r="E123" s="201" t="s">
        <v>1626</v>
      </c>
      <c r="F123" s="202" t="s">
        <v>1627</v>
      </c>
      <c r="G123" s="203" t="s">
        <v>138</v>
      </c>
      <c r="H123" s="204">
        <v>1</v>
      </c>
      <c r="I123" s="205">
        <v>869</v>
      </c>
      <c r="J123" s="205">
        <f>ROUND(I123*H123,2)</f>
        <v>869</v>
      </c>
      <c r="K123" s="206"/>
      <c r="L123" s="35"/>
      <c r="M123" s="207" t="s">
        <v>1</v>
      </c>
      <c r="N123" s="208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133</v>
      </c>
      <c r="AT123" s="211" t="s">
        <v>129</v>
      </c>
      <c r="AU123" s="211" t="s">
        <v>78</v>
      </c>
      <c r="AY123" s="14" t="s">
        <v>127</v>
      </c>
      <c r="BE123" s="212">
        <f>IF(N123="základní",J123,0)</f>
        <v>869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78</v>
      </c>
      <c r="BK123" s="212">
        <f>ROUND(I123*H123,2)</f>
        <v>869</v>
      </c>
      <c r="BL123" s="14" t="s">
        <v>133</v>
      </c>
      <c r="BM123" s="211" t="s">
        <v>1628</v>
      </c>
    </row>
    <row r="124" s="2" customFormat="1" ht="16.5" customHeight="1">
      <c r="A124" s="29"/>
      <c r="B124" s="30"/>
      <c r="C124" s="200" t="s">
        <v>165</v>
      </c>
      <c r="D124" s="200" t="s">
        <v>129</v>
      </c>
      <c r="E124" s="201" t="s">
        <v>1629</v>
      </c>
      <c r="F124" s="202" t="s">
        <v>1630</v>
      </c>
      <c r="G124" s="203" t="s">
        <v>1631</v>
      </c>
      <c r="H124" s="204">
        <v>1</v>
      </c>
      <c r="I124" s="205">
        <v>230</v>
      </c>
      <c r="J124" s="205">
        <f>ROUND(I124*H124,2)</f>
        <v>230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133</v>
      </c>
      <c r="AT124" s="211" t="s">
        <v>129</v>
      </c>
      <c r="AU124" s="211" t="s">
        <v>78</v>
      </c>
      <c r="AY124" s="14" t="s">
        <v>127</v>
      </c>
      <c r="BE124" s="212">
        <f>IF(N124="základní",J124,0)</f>
        <v>230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78</v>
      </c>
      <c r="BK124" s="212">
        <f>ROUND(I124*H124,2)</f>
        <v>230</v>
      </c>
      <c r="BL124" s="14" t="s">
        <v>133</v>
      </c>
      <c r="BM124" s="211" t="s">
        <v>1632</v>
      </c>
    </row>
    <row r="125" s="2" customFormat="1" ht="24.15" customHeight="1">
      <c r="A125" s="29"/>
      <c r="B125" s="30"/>
      <c r="C125" s="200" t="s">
        <v>169</v>
      </c>
      <c r="D125" s="200" t="s">
        <v>129</v>
      </c>
      <c r="E125" s="201" t="s">
        <v>1633</v>
      </c>
      <c r="F125" s="202" t="s">
        <v>1634</v>
      </c>
      <c r="G125" s="203" t="s">
        <v>132</v>
      </c>
      <c r="H125" s="204">
        <v>1</v>
      </c>
      <c r="I125" s="205">
        <v>5730</v>
      </c>
      <c r="J125" s="205">
        <f>ROUND(I125*H125,2)</f>
        <v>5730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133</v>
      </c>
      <c r="AT125" s="211" t="s">
        <v>129</v>
      </c>
      <c r="AU125" s="211" t="s">
        <v>78</v>
      </c>
      <c r="AY125" s="14" t="s">
        <v>127</v>
      </c>
      <c r="BE125" s="212">
        <f>IF(N125="základní",J125,0)</f>
        <v>5730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78</v>
      </c>
      <c r="BK125" s="212">
        <f>ROUND(I125*H125,2)</f>
        <v>5730</v>
      </c>
      <c r="BL125" s="14" t="s">
        <v>133</v>
      </c>
      <c r="BM125" s="211" t="s">
        <v>1635</v>
      </c>
    </row>
    <row r="126" s="2" customFormat="1" ht="16.5" customHeight="1">
      <c r="A126" s="29"/>
      <c r="B126" s="30"/>
      <c r="C126" s="200" t="s">
        <v>173</v>
      </c>
      <c r="D126" s="200" t="s">
        <v>129</v>
      </c>
      <c r="E126" s="201" t="s">
        <v>1636</v>
      </c>
      <c r="F126" s="202" t="s">
        <v>1637</v>
      </c>
      <c r="G126" s="203" t="s">
        <v>138</v>
      </c>
      <c r="H126" s="204">
        <v>1</v>
      </c>
      <c r="I126" s="205">
        <v>806</v>
      </c>
      <c r="J126" s="205">
        <f>ROUND(I126*H126,2)</f>
        <v>806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133</v>
      </c>
      <c r="AT126" s="211" t="s">
        <v>129</v>
      </c>
      <c r="AU126" s="211" t="s">
        <v>78</v>
      </c>
      <c r="AY126" s="14" t="s">
        <v>127</v>
      </c>
      <c r="BE126" s="212">
        <f>IF(N126="základní",J126,0)</f>
        <v>806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78</v>
      </c>
      <c r="BK126" s="212">
        <f>ROUND(I126*H126,2)</f>
        <v>806</v>
      </c>
      <c r="BL126" s="14" t="s">
        <v>133</v>
      </c>
      <c r="BM126" s="211" t="s">
        <v>1638</v>
      </c>
    </row>
    <row r="127" s="2" customFormat="1" ht="16.5" customHeight="1">
      <c r="A127" s="29"/>
      <c r="B127" s="30"/>
      <c r="C127" s="200" t="s">
        <v>181</v>
      </c>
      <c r="D127" s="200" t="s">
        <v>129</v>
      </c>
      <c r="E127" s="201" t="s">
        <v>1639</v>
      </c>
      <c r="F127" s="202" t="s">
        <v>1640</v>
      </c>
      <c r="G127" s="203" t="s">
        <v>138</v>
      </c>
      <c r="H127" s="204">
        <v>1</v>
      </c>
      <c r="I127" s="205">
        <v>862</v>
      </c>
      <c r="J127" s="205">
        <f>ROUND(I127*H127,2)</f>
        <v>862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133</v>
      </c>
      <c r="AT127" s="211" t="s">
        <v>129</v>
      </c>
      <c r="AU127" s="211" t="s">
        <v>78</v>
      </c>
      <c r="AY127" s="14" t="s">
        <v>127</v>
      </c>
      <c r="BE127" s="212">
        <f>IF(N127="základní",J127,0)</f>
        <v>862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78</v>
      </c>
      <c r="BK127" s="212">
        <f>ROUND(I127*H127,2)</f>
        <v>862</v>
      </c>
      <c r="BL127" s="14" t="s">
        <v>133</v>
      </c>
      <c r="BM127" s="211" t="s">
        <v>1641</v>
      </c>
    </row>
    <row r="128" s="2" customFormat="1" ht="16.5" customHeight="1">
      <c r="A128" s="29"/>
      <c r="B128" s="30"/>
      <c r="C128" s="200" t="s">
        <v>177</v>
      </c>
      <c r="D128" s="200" t="s">
        <v>129</v>
      </c>
      <c r="E128" s="201" t="s">
        <v>1642</v>
      </c>
      <c r="F128" s="202" t="s">
        <v>1643</v>
      </c>
      <c r="G128" s="203" t="s">
        <v>138</v>
      </c>
      <c r="H128" s="204">
        <v>1</v>
      </c>
      <c r="I128" s="205">
        <v>609</v>
      </c>
      <c r="J128" s="205">
        <f>ROUND(I128*H128,2)</f>
        <v>609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133</v>
      </c>
      <c r="AT128" s="211" t="s">
        <v>129</v>
      </c>
      <c r="AU128" s="211" t="s">
        <v>78</v>
      </c>
      <c r="AY128" s="14" t="s">
        <v>127</v>
      </c>
      <c r="BE128" s="212">
        <f>IF(N128="základní",J128,0)</f>
        <v>609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78</v>
      </c>
      <c r="BK128" s="212">
        <f>ROUND(I128*H128,2)</f>
        <v>609</v>
      </c>
      <c r="BL128" s="14" t="s">
        <v>133</v>
      </c>
      <c r="BM128" s="211" t="s">
        <v>1644</v>
      </c>
    </row>
    <row r="129" s="2" customFormat="1" ht="16.5" customHeight="1">
      <c r="A129" s="29"/>
      <c r="B129" s="30"/>
      <c r="C129" s="200" t="s">
        <v>189</v>
      </c>
      <c r="D129" s="200" t="s">
        <v>129</v>
      </c>
      <c r="E129" s="201" t="s">
        <v>1645</v>
      </c>
      <c r="F129" s="202" t="s">
        <v>1646</v>
      </c>
      <c r="G129" s="203" t="s">
        <v>1631</v>
      </c>
      <c r="H129" s="204">
        <v>1</v>
      </c>
      <c r="I129" s="205">
        <v>162</v>
      </c>
      <c r="J129" s="205">
        <f>ROUND(I129*H129,2)</f>
        <v>162</v>
      </c>
      <c r="K129" s="206"/>
      <c r="L129" s="35"/>
      <c r="M129" s="213" t="s">
        <v>1</v>
      </c>
      <c r="N129" s="214" t="s">
        <v>35</v>
      </c>
      <c r="O129" s="215">
        <v>0</v>
      </c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133</v>
      </c>
      <c r="AT129" s="211" t="s">
        <v>129</v>
      </c>
      <c r="AU129" s="211" t="s">
        <v>78</v>
      </c>
      <c r="AY129" s="14" t="s">
        <v>127</v>
      </c>
      <c r="BE129" s="212">
        <f>IF(N129="základní",J129,0)</f>
        <v>162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78</v>
      </c>
      <c r="BK129" s="212">
        <f>ROUND(I129*H129,2)</f>
        <v>162</v>
      </c>
      <c r="BL129" s="14" t="s">
        <v>133</v>
      </c>
      <c r="BM129" s="211" t="s">
        <v>1647</v>
      </c>
    </row>
    <row r="130" s="2" customFormat="1" ht="6.96" customHeight="1">
      <c r="A130" s="29"/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35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sheetProtection sheet="1" autoFilter="0" formatColumns="0" formatRows="0" objects="1" scenarios="1" spinCount="100000" saltValue="fL1RHIW5uP+EFRMYeSN1LfpDrLb2MiNY70D9HlFzmn8T2l7nC3hoWMSz7+fVWPnzyUkeZ68EK5ho0scoUMv8nQ==" hashValue="RrsY/Y97ufQF0l40AW3cPgYMPDKX3177lVRqTMKmUlyGEYnD6ll0CHycfFRRyJtd8G4XoDv/M0pWzwT73PdWrA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102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26.25" customHeight="1">
      <c r="B7" s="17"/>
      <c r="E7" s="131" t="str">
        <f>'Rekapitulace stavby'!K6</f>
        <v>Údržba, opravy a odstraňování závad u SSZT 2026 - 2027 revize o opravy EPS a EZS u SSZT Jihlava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103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1648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15. 2. 2022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ROUND(J120, 2)</f>
        <v>388339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ROUND((SUM(BE120:BE128)),  2)</f>
        <v>388339</v>
      </c>
      <c r="G33" s="29"/>
      <c r="H33" s="29"/>
      <c r="I33" s="145">
        <v>0.20999999999999999</v>
      </c>
      <c r="J33" s="144">
        <f>ROUND(((SUM(BE120:BE128))*I33),  2)</f>
        <v>81551.190000000002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ROUND((SUM(BF120:BF128)),  2)</f>
        <v>0</v>
      </c>
      <c r="G34" s="29"/>
      <c r="H34" s="29"/>
      <c r="I34" s="145">
        <v>0.14999999999999999</v>
      </c>
      <c r="J34" s="144">
        <f>ROUND(((SUM(BF120:BF128))*I34),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ROUND((SUM(BG120:BG128)),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ROUND((SUM(BH120:BH128)),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ROUND((SUM(BI120:BI128)),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469890.19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4" t="str">
        <f>E7</f>
        <v>Údržba, opravy a odstraňování závad u SSZT 2026 - 2027 revize o opravy EPS a EZS u SSZT Jihlava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 08 - Vedlejší rozpočtové náklady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15. 2. 2022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106</v>
      </c>
      <c r="D94" s="166"/>
      <c r="E94" s="166"/>
      <c r="F94" s="166"/>
      <c r="G94" s="166"/>
      <c r="H94" s="166"/>
      <c r="I94" s="166"/>
      <c r="J94" s="167" t="s">
        <v>107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108</v>
      </c>
      <c r="D96" s="31"/>
      <c r="E96" s="31"/>
      <c r="F96" s="31"/>
      <c r="G96" s="31"/>
      <c r="H96" s="31"/>
      <c r="I96" s="31"/>
      <c r="J96" s="100">
        <f>J120</f>
        <v>388339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="9" customFormat="1" ht="24.96" customHeight="1">
      <c r="A97" s="9"/>
      <c r="B97" s="169"/>
      <c r="C97" s="170"/>
      <c r="D97" s="171" t="s">
        <v>1649</v>
      </c>
      <c r="E97" s="172"/>
      <c r="F97" s="172"/>
      <c r="G97" s="172"/>
      <c r="H97" s="172"/>
      <c r="I97" s="172"/>
      <c r="J97" s="173">
        <f>J121</f>
        <v>336500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110</v>
      </c>
      <c r="E98" s="172"/>
      <c r="F98" s="172"/>
      <c r="G98" s="172"/>
      <c r="H98" s="172"/>
      <c r="I98" s="172"/>
      <c r="J98" s="173">
        <f>J123</f>
        <v>839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1650</v>
      </c>
      <c r="E99" s="172"/>
      <c r="F99" s="172"/>
      <c r="G99" s="172"/>
      <c r="H99" s="172"/>
      <c r="I99" s="172"/>
      <c r="J99" s="173">
        <f>J126</f>
        <v>51000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1"/>
      <c r="C100" s="232"/>
      <c r="D100" s="233" t="s">
        <v>1651</v>
      </c>
      <c r="E100" s="234"/>
      <c r="F100" s="234"/>
      <c r="G100" s="234"/>
      <c r="H100" s="234"/>
      <c r="I100" s="234"/>
      <c r="J100" s="235">
        <f>J127</f>
        <v>51000</v>
      </c>
      <c r="K100" s="232"/>
      <c r="L100" s="23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111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64" t="str">
        <f>E7</f>
        <v>Údržba, opravy a odstraňování závad u SSZT 2026 - 2027 revize o opravy EPS a EZS u SSZT Jihlava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103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PS 08 - Vedlejší rozpočtové náklady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15. 2. 2022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 xml:space="preserve"> </v>
      </c>
      <c r="G116" s="31"/>
      <c r="H116" s="31"/>
      <c r="I116" s="26" t="s">
        <v>26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25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28</v>
      </c>
      <c r="J117" s="27" t="str">
        <f>E24</f>
        <v xml:space="preserve"> 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0" customFormat="1" ht="29.28" customHeight="1">
      <c r="A119" s="175"/>
      <c r="B119" s="176"/>
      <c r="C119" s="177" t="s">
        <v>112</v>
      </c>
      <c r="D119" s="178" t="s">
        <v>55</v>
      </c>
      <c r="E119" s="178" t="s">
        <v>51</v>
      </c>
      <c r="F119" s="178" t="s">
        <v>52</v>
      </c>
      <c r="G119" s="178" t="s">
        <v>113</v>
      </c>
      <c r="H119" s="178" t="s">
        <v>114</v>
      </c>
      <c r="I119" s="178" t="s">
        <v>115</v>
      </c>
      <c r="J119" s="179" t="s">
        <v>107</v>
      </c>
      <c r="K119" s="180" t="s">
        <v>116</v>
      </c>
      <c r="L119" s="181"/>
      <c r="M119" s="90" t="s">
        <v>1</v>
      </c>
      <c r="N119" s="91" t="s">
        <v>34</v>
      </c>
      <c r="O119" s="91" t="s">
        <v>117</v>
      </c>
      <c r="P119" s="91" t="s">
        <v>118</v>
      </c>
      <c r="Q119" s="91" t="s">
        <v>119</v>
      </c>
      <c r="R119" s="91" t="s">
        <v>120</v>
      </c>
      <c r="S119" s="91" t="s">
        <v>121</v>
      </c>
      <c r="T119" s="92" t="s">
        <v>122</v>
      </c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</row>
    <row r="120" s="2" customFormat="1" ht="22.8" customHeight="1">
      <c r="A120" s="29"/>
      <c r="B120" s="30"/>
      <c r="C120" s="97" t="s">
        <v>123</v>
      </c>
      <c r="D120" s="31"/>
      <c r="E120" s="31"/>
      <c r="F120" s="31"/>
      <c r="G120" s="31"/>
      <c r="H120" s="31"/>
      <c r="I120" s="31"/>
      <c r="J120" s="182">
        <f>BK120</f>
        <v>388339</v>
      </c>
      <c r="K120" s="31"/>
      <c r="L120" s="35"/>
      <c r="M120" s="93"/>
      <c r="N120" s="183"/>
      <c r="O120" s="94"/>
      <c r="P120" s="184">
        <f>P121+P123+P126</f>
        <v>500</v>
      </c>
      <c r="Q120" s="94"/>
      <c r="R120" s="184">
        <f>R121+R123+R126</f>
        <v>0</v>
      </c>
      <c r="S120" s="94"/>
      <c r="T120" s="185">
        <f>T121+T123+T126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69</v>
      </c>
      <c r="AU120" s="14" t="s">
        <v>109</v>
      </c>
      <c r="BK120" s="186">
        <f>BK121+BK123+BK126</f>
        <v>388339</v>
      </c>
    </row>
    <row r="121" s="11" customFormat="1" ht="25.92" customHeight="1">
      <c r="A121" s="11"/>
      <c r="B121" s="187"/>
      <c r="C121" s="188"/>
      <c r="D121" s="189" t="s">
        <v>69</v>
      </c>
      <c r="E121" s="190" t="s">
        <v>1652</v>
      </c>
      <c r="F121" s="190" t="s">
        <v>1653</v>
      </c>
      <c r="G121" s="188"/>
      <c r="H121" s="188"/>
      <c r="I121" s="188"/>
      <c r="J121" s="191">
        <f>BK121</f>
        <v>336500</v>
      </c>
      <c r="K121" s="188"/>
      <c r="L121" s="192"/>
      <c r="M121" s="193"/>
      <c r="N121" s="194"/>
      <c r="O121" s="194"/>
      <c r="P121" s="195">
        <f>P122</f>
        <v>500</v>
      </c>
      <c r="Q121" s="194"/>
      <c r="R121" s="195">
        <f>R122</f>
        <v>0</v>
      </c>
      <c r="S121" s="194"/>
      <c r="T121" s="196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97" t="s">
        <v>126</v>
      </c>
      <c r="AT121" s="198" t="s">
        <v>69</v>
      </c>
      <c r="AU121" s="198" t="s">
        <v>70</v>
      </c>
      <c r="AY121" s="197" t="s">
        <v>127</v>
      </c>
      <c r="BK121" s="199">
        <f>BK122</f>
        <v>336500</v>
      </c>
    </row>
    <row r="122" s="2" customFormat="1" ht="16.5" customHeight="1">
      <c r="A122" s="29"/>
      <c r="B122" s="30"/>
      <c r="C122" s="200" t="s">
        <v>80</v>
      </c>
      <c r="D122" s="200" t="s">
        <v>129</v>
      </c>
      <c r="E122" s="201" t="s">
        <v>1654</v>
      </c>
      <c r="F122" s="202" t="s">
        <v>1655</v>
      </c>
      <c r="G122" s="203" t="s">
        <v>1656</v>
      </c>
      <c r="H122" s="204">
        <v>500</v>
      </c>
      <c r="I122" s="205">
        <v>673</v>
      </c>
      <c r="J122" s="205">
        <f>ROUND(I122*H122,2)</f>
        <v>336500</v>
      </c>
      <c r="K122" s="206"/>
      <c r="L122" s="35"/>
      <c r="M122" s="207" t="s">
        <v>1</v>
      </c>
      <c r="N122" s="208" t="s">
        <v>35</v>
      </c>
      <c r="O122" s="209">
        <v>1</v>
      </c>
      <c r="P122" s="209">
        <f>O122*H122</f>
        <v>500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133</v>
      </c>
      <c r="AT122" s="211" t="s">
        <v>129</v>
      </c>
      <c r="AU122" s="211" t="s">
        <v>78</v>
      </c>
      <c r="AY122" s="14" t="s">
        <v>127</v>
      </c>
      <c r="BE122" s="212">
        <f>IF(N122="základní",J122,0)</f>
        <v>336500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78</v>
      </c>
      <c r="BK122" s="212">
        <f>ROUND(I122*H122,2)</f>
        <v>336500</v>
      </c>
      <c r="BL122" s="14" t="s">
        <v>133</v>
      </c>
      <c r="BM122" s="211" t="s">
        <v>1657</v>
      </c>
    </row>
    <row r="123" s="11" customFormat="1" ht="25.92" customHeight="1">
      <c r="A123" s="11"/>
      <c r="B123" s="187"/>
      <c r="C123" s="188"/>
      <c r="D123" s="189" t="s">
        <v>69</v>
      </c>
      <c r="E123" s="190" t="s">
        <v>124</v>
      </c>
      <c r="F123" s="190" t="s">
        <v>125</v>
      </c>
      <c r="G123" s="188"/>
      <c r="H123" s="188"/>
      <c r="I123" s="188"/>
      <c r="J123" s="191">
        <f>BK123</f>
        <v>839</v>
      </c>
      <c r="K123" s="188"/>
      <c r="L123" s="192"/>
      <c r="M123" s="193"/>
      <c r="N123" s="194"/>
      <c r="O123" s="194"/>
      <c r="P123" s="195">
        <f>SUM(P124:P125)</f>
        <v>0</v>
      </c>
      <c r="Q123" s="194"/>
      <c r="R123" s="195">
        <f>SUM(R124:R125)</f>
        <v>0</v>
      </c>
      <c r="S123" s="194"/>
      <c r="T123" s="196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7" t="s">
        <v>126</v>
      </c>
      <c r="AT123" s="198" t="s">
        <v>69</v>
      </c>
      <c r="AU123" s="198" t="s">
        <v>70</v>
      </c>
      <c r="AY123" s="197" t="s">
        <v>127</v>
      </c>
      <c r="BK123" s="199">
        <f>SUM(BK124:BK125)</f>
        <v>839</v>
      </c>
    </row>
    <row r="124" s="2" customFormat="1" ht="44.25" customHeight="1">
      <c r="A124" s="29"/>
      <c r="B124" s="30"/>
      <c r="C124" s="200" t="s">
        <v>126</v>
      </c>
      <c r="D124" s="200" t="s">
        <v>129</v>
      </c>
      <c r="E124" s="201" t="s">
        <v>1658</v>
      </c>
      <c r="F124" s="202" t="s">
        <v>1659</v>
      </c>
      <c r="G124" s="203" t="s">
        <v>138</v>
      </c>
      <c r="H124" s="204">
        <v>1</v>
      </c>
      <c r="I124" s="205">
        <v>435</v>
      </c>
      <c r="J124" s="205">
        <f>ROUND(I124*H124,2)</f>
        <v>435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133</v>
      </c>
      <c r="AT124" s="211" t="s">
        <v>129</v>
      </c>
      <c r="AU124" s="211" t="s">
        <v>78</v>
      </c>
      <c r="AY124" s="14" t="s">
        <v>127</v>
      </c>
      <c r="BE124" s="212">
        <f>IF(N124="základní",J124,0)</f>
        <v>435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78</v>
      </c>
      <c r="BK124" s="212">
        <f>ROUND(I124*H124,2)</f>
        <v>435</v>
      </c>
      <c r="BL124" s="14" t="s">
        <v>133</v>
      </c>
      <c r="BM124" s="211" t="s">
        <v>1660</v>
      </c>
    </row>
    <row r="125" s="2" customFormat="1" ht="49.05" customHeight="1">
      <c r="A125" s="29"/>
      <c r="B125" s="30"/>
      <c r="C125" s="200" t="s">
        <v>161</v>
      </c>
      <c r="D125" s="200" t="s">
        <v>129</v>
      </c>
      <c r="E125" s="201" t="s">
        <v>1661</v>
      </c>
      <c r="F125" s="202" t="s">
        <v>1662</v>
      </c>
      <c r="G125" s="203" t="s">
        <v>138</v>
      </c>
      <c r="H125" s="204">
        <v>1</v>
      </c>
      <c r="I125" s="205">
        <v>404</v>
      </c>
      <c r="J125" s="205">
        <f>ROUND(I125*H125,2)</f>
        <v>404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133</v>
      </c>
      <c r="AT125" s="211" t="s">
        <v>129</v>
      </c>
      <c r="AU125" s="211" t="s">
        <v>78</v>
      </c>
      <c r="AY125" s="14" t="s">
        <v>127</v>
      </c>
      <c r="BE125" s="212">
        <f>IF(N125="základní",J125,0)</f>
        <v>404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78</v>
      </c>
      <c r="BK125" s="212">
        <f>ROUND(I125*H125,2)</f>
        <v>404</v>
      </c>
      <c r="BL125" s="14" t="s">
        <v>133</v>
      </c>
      <c r="BM125" s="211" t="s">
        <v>1663</v>
      </c>
    </row>
    <row r="126" s="11" customFormat="1" ht="25.92" customHeight="1">
      <c r="A126" s="11"/>
      <c r="B126" s="187"/>
      <c r="C126" s="188"/>
      <c r="D126" s="189" t="s">
        <v>69</v>
      </c>
      <c r="E126" s="190" t="s">
        <v>1664</v>
      </c>
      <c r="F126" s="190" t="s">
        <v>100</v>
      </c>
      <c r="G126" s="188"/>
      <c r="H126" s="188"/>
      <c r="I126" s="188"/>
      <c r="J126" s="191">
        <f>BK126</f>
        <v>51000</v>
      </c>
      <c r="K126" s="188"/>
      <c r="L126" s="192"/>
      <c r="M126" s="193"/>
      <c r="N126" s="194"/>
      <c r="O126" s="194"/>
      <c r="P126" s="195">
        <f>P127</f>
        <v>0</v>
      </c>
      <c r="Q126" s="194"/>
      <c r="R126" s="195">
        <f>R127</f>
        <v>0</v>
      </c>
      <c r="S126" s="194"/>
      <c r="T126" s="196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97" t="s">
        <v>161</v>
      </c>
      <c r="AT126" s="198" t="s">
        <v>69</v>
      </c>
      <c r="AU126" s="198" t="s">
        <v>70</v>
      </c>
      <c r="AY126" s="197" t="s">
        <v>127</v>
      </c>
      <c r="BK126" s="199">
        <f>BK127</f>
        <v>51000</v>
      </c>
    </row>
    <row r="127" s="11" customFormat="1" ht="22.8" customHeight="1">
      <c r="A127" s="11"/>
      <c r="B127" s="187"/>
      <c r="C127" s="188"/>
      <c r="D127" s="189" t="s">
        <v>69</v>
      </c>
      <c r="E127" s="237" t="s">
        <v>1665</v>
      </c>
      <c r="F127" s="237" t="s">
        <v>1666</v>
      </c>
      <c r="G127" s="188"/>
      <c r="H127" s="188"/>
      <c r="I127" s="188"/>
      <c r="J127" s="238">
        <f>BK127</f>
        <v>51000</v>
      </c>
      <c r="K127" s="188"/>
      <c r="L127" s="192"/>
      <c r="M127" s="193"/>
      <c r="N127" s="194"/>
      <c r="O127" s="194"/>
      <c r="P127" s="195">
        <f>P128</f>
        <v>0</v>
      </c>
      <c r="Q127" s="194"/>
      <c r="R127" s="195">
        <f>R128</f>
        <v>0</v>
      </c>
      <c r="S127" s="194"/>
      <c r="T127" s="196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97" t="s">
        <v>161</v>
      </c>
      <c r="AT127" s="198" t="s">
        <v>69</v>
      </c>
      <c r="AU127" s="198" t="s">
        <v>78</v>
      </c>
      <c r="AY127" s="197" t="s">
        <v>127</v>
      </c>
      <c r="BK127" s="199">
        <f>BK128</f>
        <v>51000</v>
      </c>
    </row>
    <row r="128" s="2" customFormat="1" ht="16.5" customHeight="1">
      <c r="A128" s="29"/>
      <c r="B128" s="30"/>
      <c r="C128" s="200" t="s">
        <v>154</v>
      </c>
      <c r="D128" s="200" t="s">
        <v>129</v>
      </c>
      <c r="E128" s="201" t="s">
        <v>1667</v>
      </c>
      <c r="F128" s="202" t="s">
        <v>1668</v>
      </c>
      <c r="G128" s="203" t="s">
        <v>1669</v>
      </c>
      <c r="H128" s="204">
        <v>3000</v>
      </c>
      <c r="I128" s="205">
        <v>17</v>
      </c>
      <c r="J128" s="205">
        <f>ROUND(I128*H128,2)</f>
        <v>51000</v>
      </c>
      <c r="K128" s="206"/>
      <c r="L128" s="35"/>
      <c r="M128" s="213" t="s">
        <v>1</v>
      </c>
      <c r="N128" s="214" t="s">
        <v>35</v>
      </c>
      <c r="O128" s="215">
        <v>0</v>
      </c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1670</v>
      </c>
      <c r="AT128" s="211" t="s">
        <v>129</v>
      </c>
      <c r="AU128" s="211" t="s">
        <v>80</v>
      </c>
      <c r="AY128" s="14" t="s">
        <v>127</v>
      </c>
      <c r="BE128" s="212">
        <f>IF(N128="základní",J128,0)</f>
        <v>51000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78</v>
      </c>
      <c r="BK128" s="212">
        <f>ROUND(I128*H128,2)</f>
        <v>51000</v>
      </c>
      <c r="BL128" s="14" t="s">
        <v>1670</v>
      </c>
      <c r="BM128" s="211" t="s">
        <v>1671</v>
      </c>
    </row>
    <row r="129" s="2" customFormat="1" ht="6.96" customHeight="1">
      <c r="A129" s="29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35"/>
      <c r="M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</sheetData>
  <sheetProtection sheet="1" autoFilter="0" formatColumns="0" formatRows="0" objects="1" scenarios="1" spinCount="100000" saltValue="E2lkG0dsWaBoo181mp+hrfrhYMmumnfcGJr621bq/erJ+GZE5HcRMhBKmHpwCUJ9v3tt86moW5BHWGLA7ei4/w==" hashValue="hNJVHAC2m3qG7bKYzl8Q3xOaNFnu7IXdo00MdewQuFj0gyufPiZq7nljCWK8Thc0I11Da7Dk1OlXJg+7KH/rIQ==" algorithmName="SHA-512" password="CC35"/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2025-10-30T12:39:23Z</dcterms:created>
  <dcterms:modified xsi:type="dcterms:W3CDTF">2025-10-30T12:39:28Z</dcterms:modified>
</cp:coreProperties>
</file>